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ZSaitoh\文書\投資年金ブログ\ブログ\極上パーティ\Excel-PDF\"/>
    </mc:Choice>
  </mc:AlternateContent>
  <xr:revisionPtr revIDLastSave="0" documentId="13_ncr:1_{215CC966-EB1B-4208-A54F-2D2F8DE9C167}" xr6:coauthVersionLast="47" xr6:coauthVersionMax="47" xr10:uidLastSave="{00000000-0000-0000-0000-000000000000}"/>
  <bookViews>
    <workbookView xWindow="390" yWindow="390" windowWidth="26970" windowHeight="15090" xr2:uid="{00000000-000D-0000-FFFF-FFFF00000000}"/>
  </bookViews>
  <sheets>
    <sheet name="template" sheetId="4" r:id="rId1"/>
    <sheet name="sample" sheetId="2" r:id="rId2"/>
  </sheets>
  <definedNames>
    <definedName name="_xlnm.Print_Area" localSheetId="1">sample!$A$1:$K$80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4" l="1"/>
  <c r="G37" i="4" s="1"/>
  <c r="H37" i="4" s="1"/>
  <c r="A37" i="4"/>
  <c r="F36" i="4"/>
  <c r="G36" i="4" s="1"/>
  <c r="H36" i="4" s="1"/>
  <c r="A36" i="4"/>
  <c r="G35" i="4"/>
  <c r="H35" i="4" s="1"/>
  <c r="F35" i="4"/>
  <c r="A35" i="4"/>
  <c r="F34" i="4"/>
  <c r="G34" i="4" s="1"/>
  <c r="H34" i="4" s="1"/>
  <c r="A34" i="4"/>
  <c r="F33" i="4"/>
  <c r="G33" i="4" s="1"/>
  <c r="H33" i="4" s="1"/>
  <c r="A33" i="4"/>
  <c r="G32" i="4"/>
  <c r="H32" i="4" s="1"/>
  <c r="F32" i="4"/>
  <c r="A32" i="4"/>
  <c r="F31" i="4"/>
  <c r="G31" i="4" s="1"/>
  <c r="H31" i="4" s="1"/>
  <c r="A31" i="4"/>
  <c r="F30" i="4"/>
  <c r="G30" i="4" s="1"/>
  <c r="H30" i="4" s="1"/>
  <c r="A30" i="4"/>
  <c r="F29" i="4"/>
  <c r="G29" i="4" s="1"/>
  <c r="H29" i="4" s="1"/>
  <c r="A29" i="4"/>
  <c r="F28" i="4"/>
  <c r="G28" i="4" s="1"/>
  <c r="H28" i="4" s="1"/>
  <c r="A28" i="4"/>
  <c r="A17" i="4"/>
  <c r="F17" i="4"/>
  <c r="G17" i="4" s="1"/>
  <c r="H17" i="4" s="1"/>
  <c r="A18" i="4"/>
  <c r="F18" i="4"/>
  <c r="G18" i="4" s="1"/>
  <c r="H18" i="4" s="1"/>
  <c r="A19" i="4"/>
  <c r="F19" i="4"/>
  <c r="G19" i="4" s="1"/>
  <c r="H19" i="4" s="1"/>
  <c r="A25" i="4"/>
  <c r="F25" i="4"/>
  <c r="G25" i="4" s="1"/>
  <c r="H25" i="4" s="1"/>
  <c r="A26" i="4"/>
  <c r="F26" i="4"/>
  <c r="G26" i="4" s="1"/>
  <c r="H26" i="4" s="1"/>
  <c r="F12" i="4"/>
  <c r="G12" i="4" s="1"/>
  <c r="H12" i="4" s="1"/>
  <c r="A12" i="4"/>
  <c r="F11" i="4"/>
  <c r="G11" i="4" s="1"/>
  <c r="H11" i="4" s="1"/>
  <c r="A11" i="4"/>
  <c r="F10" i="4"/>
  <c r="G10" i="4" s="1"/>
  <c r="H10" i="4" s="1"/>
  <c r="A10" i="4"/>
  <c r="F9" i="4"/>
  <c r="G9" i="4" s="1"/>
  <c r="H9" i="4" s="1"/>
  <c r="A9" i="4"/>
  <c r="F8" i="4"/>
  <c r="G8" i="4" s="1"/>
  <c r="H8" i="4" s="1"/>
  <c r="A8" i="4"/>
  <c r="F7" i="4"/>
  <c r="G7" i="4" s="1"/>
  <c r="H7" i="4" s="1"/>
  <c r="A7" i="4"/>
  <c r="F6" i="4"/>
  <c r="G6" i="4" s="1"/>
  <c r="H6" i="4" s="1"/>
  <c r="A6" i="4"/>
  <c r="F5" i="4"/>
  <c r="G5" i="4" s="1"/>
  <c r="H5" i="4" s="1"/>
  <c r="A5" i="4"/>
  <c r="F4" i="4"/>
  <c r="G4" i="4" s="1"/>
  <c r="H4" i="4" s="1"/>
  <c r="A4" i="4"/>
  <c r="F3" i="4"/>
  <c r="G3" i="4" s="1"/>
  <c r="H3" i="4" s="1"/>
  <c r="A3" i="4"/>
  <c r="A13" i="4"/>
  <c r="A14" i="4"/>
  <c r="A15" i="4"/>
  <c r="A16" i="4"/>
  <c r="A20" i="4"/>
  <c r="A21" i="4"/>
  <c r="A22" i="4"/>
  <c r="A23" i="4"/>
  <c r="A24" i="4"/>
  <c r="A27" i="4"/>
  <c r="A38" i="4"/>
  <c r="A39" i="4"/>
  <c r="A40" i="4"/>
  <c r="A41" i="4"/>
  <c r="A42" i="4"/>
  <c r="A43" i="4"/>
  <c r="A44" i="4"/>
  <c r="A45" i="4"/>
  <c r="A46" i="4"/>
  <c r="A47" i="4"/>
  <c r="A48" i="4"/>
  <c r="A68" i="4"/>
  <c r="A67" i="4"/>
  <c r="A66" i="4"/>
  <c r="A65" i="4"/>
  <c r="A64" i="4"/>
  <c r="A63" i="4"/>
  <c r="A62" i="4"/>
  <c r="A61" i="4"/>
  <c r="A60" i="4"/>
  <c r="A59" i="4"/>
  <c r="G54" i="4"/>
  <c r="F47" i="4"/>
  <c r="G47" i="4" s="1"/>
  <c r="H47" i="4" s="1"/>
  <c r="F46" i="4"/>
  <c r="G46" i="4" s="1"/>
  <c r="H46" i="4" s="1"/>
  <c r="F45" i="4"/>
  <c r="G45" i="4" s="1"/>
  <c r="H45" i="4" s="1"/>
  <c r="F44" i="4"/>
  <c r="G44" i="4" s="1"/>
  <c r="H44" i="4" s="1"/>
  <c r="F43" i="4"/>
  <c r="G43" i="4" s="1"/>
  <c r="H43" i="4" s="1"/>
  <c r="F42" i="4"/>
  <c r="G42" i="4" s="1"/>
  <c r="H42" i="4" s="1"/>
  <c r="F41" i="4"/>
  <c r="G41" i="4" s="1"/>
  <c r="H41" i="4" s="1"/>
  <c r="F40" i="4"/>
  <c r="G40" i="4" s="1"/>
  <c r="H40" i="4" s="1"/>
  <c r="F39" i="4"/>
  <c r="G39" i="4" s="1"/>
  <c r="H39" i="4" s="1"/>
  <c r="F38" i="4"/>
  <c r="G38" i="4" s="1"/>
  <c r="H38" i="4" s="1"/>
  <c r="F27" i="4"/>
  <c r="G27" i="4" s="1"/>
  <c r="H27" i="4" s="1"/>
  <c r="F24" i="4"/>
  <c r="G24" i="4" s="1"/>
  <c r="H24" i="4" s="1"/>
  <c r="F23" i="4"/>
  <c r="G23" i="4" s="1"/>
  <c r="H23" i="4" s="1"/>
  <c r="F22" i="4"/>
  <c r="G22" i="4" s="1"/>
  <c r="H22" i="4" s="1"/>
  <c r="F21" i="4"/>
  <c r="G21" i="4" s="1"/>
  <c r="H21" i="4" s="1"/>
  <c r="F20" i="4"/>
  <c r="G20" i="4" s="1"/>
  <c r="H20" i="4" s="1"/>
  <c r="F16" i="4"/>
  <c r="G16" i="4" s="1"/>
  <c r="H16" i="4" s="1"/>
  <c r="F15" i="4"/>
  <c r="G15" i="4" s="1"/>
  <c r="H15" i="4" s="1"/>
  <c r="F14" i="4"/>
  <c r="G14" i="4" s="1"/>
  <c r="H14" i="4" s="1"/>
  <c r="F13" i="4"/>
  <c r="G13" i="4" s="1"/>
  <c r="H13" i="4" s="1"/>
  <c r="F7" i="2"/>
  <c r="G7" i="2" s="1"/>
  <c r="H7" i="2" s="1"/>
  <c r="F8" i="2"/>
  <c r="F9" i="2"/>
  <c r="F10" i="2"/>
  <c r="F11" i="2"/>
  <c r="F12" i="2"/>
  <c r="G12" i="2" s="1"/>
  <c r="H12" i="2" s="1"/>
  <c r="F13" i="2"/>
  <c r="F14" i="2"/>
  <c r="F15" i="2"/>
  <c r="G15" i="2" s="1"/>
  <c r="H15" i="2" s="1"/>
  <c r="F16" i="2"/>
  <c r="F17" i="2"/>
  <c r="F18" i="2"/>
  <c r="G18" i="2" s="1"/>
  <c r="H18" i="2" s="1"/>
  <c r="F19" i="2"/>
  <c r="G19" i="2" s="1"/>
  <c r="H19" i="2" s="1"/>
  <c r="F20" i="2"/>
  <c r="F21" i="2"/>
  <c r="F22" i="2"/>
  <c r="G22" i="2" s="1"/>
  <c r="H22" i="2" s="1"/>
  <c r="F23" i="2"/>
  <c r="G23" i="2" s="1"/>
  <c r="H23" i="2" s="1"/>
  <c r="F24" i="2"/>
  <c r="G24" i="2" s="1"/>
  <c r="H24" i="2" s="1"/>
  <c r="F25" i="2"/>
  <c r="F26" i="2"/>
  <c r="F27" i="2"/>
  <c r="G27" i="2" s="1"/>
  <c r="H27" i="2" s="1"/>
  <c r="F28" i="2"/>
  <c r="G28" i="2" s="1"/>
  <c r="H28" i="2" s="1"/>
  <c r="G48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6" i="2"/>
  <c r="A53" i="2"/>
  <c r="A54" i="2"/>
  <c r="A55" i="2"/>
  <c r="A56" i="2"/>
  <c r="A57" i="2"/>
  <c r="A58" i="2"/>
  <c r="A59" i="2"/>
  <c r="A60" i="2"/>
  <c r="A61" i="2"/>
  <c r="A52" i="2"/>
  <c r="H42" i="2"/>
  <c r="F41" i="2"/>
  <c r="G41" i="2" s="1"/>
  <c r="H41" i="2" s="1"/>
  <c r="F40" i="2"/>
  <c r="G40" i="2" s="1"/>
  <c r="H40" i="2" s="1"/>
  <c r="F39" i="2"/>
  <c r="G39" i="2" s="1"/>
  <c r="H39" i="2" s="1"/>
  <c r="F38" i="2"/>
  <c r="G38" i="2" s="1"/>
  <c r="H38" i="2" s="1"/>
  <c r="F37" i="2"/>
  <c r="G37" i="2" s="1"/>
  <c r="H37" i="2" s="1"/>
  <c r="F36" i="2"/>
  <c r="G36" i="2" s="1"/>
  <c r="H36" i="2" s="1"/>
  <c r="F35" i="2"/>
  <c r="G35" i="2" s="1"/>
  <c r="H35" i="2" s="1"/>
  <c r="F34" i="2"/>
  <c r="G34" i="2" s="1"/>
  <c r="H34" i="2" s="1"/>
  <c r="F33" i="2"/>
  <c r="G33" i="2" s="1"/>
  <c r="H33" i="2" s="1"/>
  <c r="F32" i="2"/>
  <c r="G32" i="2" s="1"/>
  <c r="H32" i="2" s="1"/>
  <c r="F31" i="2"/>
  <c r="G31" i="2" s="1"/>
  <c r="H31" i="2" s="1"/>
  <c r="F30" i="2"/>
  <c r="G30" i="2" s="1"/>
  <c r="H30" i="2" s="1"/>
  <c r="F29" i="2"/>
  <c r="G29" i="2" s="1"/>
  <c r="H29" i="2" s="1"/>
  <c r="G26" i="2"/>
  <c r="H26" i="2" s="1"/>
  <c r="G25" i="2"/>
  <c r="H25" i="2" s="1"/>
  <c r="G21" i="2"/>
  <c r="H21" i="2" s="1"/>
  <c r="G20" i="2"/>
  <c r="H20" i="2" s="1"/>
  <c r="G17" i="2"/>
  <c r="H17" i="2" s="1"/>
  <c r="G16" i="2"/>
  <c r="H16" i="2" s="1"/>
  <c r="G14" i="2"/>
  <c r="H14" i="2" s="1"/>
  <c r="G13" i="2"/>
  <c r="H13" i="2" s="1"/>
  <c r="G11" i="2"/>
  <c r="H11" i="2" s="1"/>
  <c r="G10" i="2"/>
  <c r="H10" i="2" s="1"/>
  <c r="G9" i="2"/>
  <c r="G8" i="2"/>
  <c r="H8" i="2" s="1"/>
  <c r="F6" i="2"/>
  <c r="G6" i="2" s="1"/>
  <c r="H6" i="2" s="1"/>
  <c r="G49" i="4" l="1"/>
  <c r="H49" i="4"/>
  <c r="G43" i="2"/>
  <c r="H43" i="2"/>
  <c r="F49" i="2" l="1"/>
  <c r="F47" i="2"/>
  <c r="F48" i="2"/>
  <c r="G47" i="2"/>
  <c r="F45" i="2"/>
  <c r="G46" i="2"/>
  <c r="F46" i="2"/>
  <c r="F55" i="4"/>
  <c r="F54" i="4"/>
  <c r="G53" i="4"/>
  <c r="F53" i="4"/>
  <c r="G52" i="4"/>
  <c r="F52" i="4"/>
  <c r="F51" i="4"/>
  <c r="G51" i="4" s="1"/>
  <c r="G4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2" authorId="0" shapeId="0" xr:uid="{419B7EB9-AFBC-470D-87B7-24B1D0F9AB2A}">
      <text>
        <r>
          <rPr>
            <sz val="8"/>
            <color indexed="81"/>
            <rFont val="Meiryo UI"/>
            <family val="3"/>
            <charset val="128"/>
          </rPr>
          <t>メニュー名</t>
        </r>
      </text>
    </comment>
    <comment ref="C2" authorId="0" shapeId="0" xr:uid="{B23EE0D1-4577-4219-B536-EE50DF4A87DC}">
      <text>
        <r>
          <rPr>
            <sz val="8"/>
            <color indexed="81"/>
            <rFont val="Meiryo UI"/>
            <family val="3"/>
            <charset val="128"/>
          </rPr>
          <t>購入食材</t>
        </r>
      </text>
    </comment>
    <comment ref="D2" authorId="0" shapeId="0" xr:uid="{19F09520-97D0-4719-A040-2B45BDBA5944}">
      <text>
        <r>
          <rPr>
            <sz val="8"/>
            <color indexed="81"/>
            <rFont val="Meiryo UI"/>
            <family val="3"/>
            <charset val="128"/>
          </rPr>
          <t>数量</t>
        </r>
      </text>
    </comment>
    <comment ref="E2" authorId="0" shapeId="0" xr:uid="{62EFC083-CBF3-4FE1-A080-A0C7AB71A3B5}">
      <text>
        <r>
          <rPr>
            <sz val="8"/>
            <color indexed="81"/>
            <rFont val="Meiryo UI"/>
            <family val="3"/>
            <charset val="128"/>
          </rPr>
          <t>税引き前単価</t>
        </r>
      </text>
    </comment>
    <comment ref="F2" authorId="0" shapeId="0" xr:uid="{BE65CDA6-C791-46B3-8F4D-6619C0CCEDB3}">
      <text>
        <r>
          <rPr>
            <sz val="8"/>
            <color indexed="81"/>
            <rFont val="Meiryo UI"/>
            <family val="3"/>
            <charset val="128"/>
          </rPr>
          <t>税引き後単価（自動計算）</t>
        </r>
      </text>
    </comment>
    <comment ref="G2" authorId="0" shapeId="0" xr:uid="{326E75F8-1F2F-4518-8ACA-9E074A381D41}">
      <text>
        <r>
          <rPr>
            <sz val="8"/>
            <color indexed="81"/>
            <rFont val="Meiryo UI"/>
            <family val="3"/>
            <charset val="128"/>
          </rPr>
          <t>合計金額=単価×数量
（自動計算）</t>
        </r>
      </text>
    </comment>
    <comment ref="H2" authorId="0" shapeId="0" xr:uid="{A199CCF1-CE4A-4E60-8471-680A96C47E02}">
      <text>
        <r>
          <rPr>
            <sz val="8"/>
            <color indexed="81"/>
            <rFont val="Meiryo UI"/>
            <family val="3"/>
            <charset val="128"/>
          </rPr>
          <t>Totalと同様の金額
（自動計算）
⇒変更可能</t>
        </r>
      </text>
    </comment>
    <comment ref="I2" authorId="0" shapeId="0" xr:uid="{FDD1445F-B08F-4973-8DC7-58DD4A579283}">
      <text>
        <r>
          <rPr>
            <sz val="8"/>
            <color indexed="81"/>
            <rFont val="Meiryo UI"/>
            <family val="3"/>
            <charset val="128"/>
          </rPr>
          <t>備考</t>
        </r>
      </text>
    </comment>
    <comment ref="B50" authorId="0" shapeId="0" xr:uid="{26D352CF-D92F-440F-80BA-9034ACCC5977}">
      <text>
        <r>
          <rPr>
            <sz val="8"/>
            <color indexed="81"/>
            <rFont val="Meiryo UI"/>
            <family val="3"/>
            <charset val="128"/>
          </rPr>
          <t>男子人数入力
⇒各ケースの金額は自動計算</t>
        </r>
      </text>
    </comment>
    <comment ref="B51" authorId="0" shapeId="0" xr:uid="{4F89C3DC-9E3C-47C2-AE78-2688C81F4C2C}">
      <text>
        <r>
          <rPr>
            <sz val="8"/>
            <color indexed="81"/>
            <rFont val="Meiryo UI"/>
            <family val="3"/>
            <charset val="128"/>
          </rPr>
          <t>参加人数（数字
のみ入力）</t>
        </r>
      </text>
    </comment>
    <comment ref="B52" authorId="0" shapeId="0" xr:uid="{6B7E1BDC-547A-4460-B201-E546DB9AE891}">
      <text>
        <r>
          <rPr>
            <sz val="8"/>
            <color indexed="81"/>
            <rFont val="Meiryo UI"/>
            <family val="3"/>
            <charset val="128"/>
          </rPr>
          <t>男子人数入力
⇒各ケースの金額は自動計算</t>
        </r>
      </text>
    </comment>
    <comment ref="D53" authorId="0" shapeId="0" xr:uid="{CE4A9016-8161-40C2-BF78-9DAB2C676E51}">
      <text>
        <r>
          <rPr>
            <sz val="9"/>
            <color indexed="81"/>
            <rFont val="MS P ゴシック"/>
            <family val="3"/>
            <charset val="128"/>
          </rPr>
          <t xml:space="preserve">男子は女子より2,000円多い場合は2,000と入力
</t>
        </r>
      </text>
    </comment>
    <comment ref="D54" authorId="0" shapeId="0" xr:uid="{EFDA0837-DB9A-4853-A61F-C36EF8C1FACF}">
      <text>
        <r>
          <rPr>
            <sz val="9"/>
            <color indexed="81"/>
            <rFont val="MS P ゴシック"/>
            <family val="3"/>
            <charset val="128"/>
          </rPr>
          <t>女子の支払額</t>
        </r>
      </text>
    </comment>
    <comment ref="A58" authorId="0" shapeId="0" xr:uid="{069C6EE6-1E1D-42DB-8A94-29F0CC3F6D77}">
      <text>
        <r>
          <rPr>
            <sz val="8"/>
            <color indexed="81"/>
            <rFont val="Meiryo UI"/>
            <family val="3"/>
            <charset val="128"/>
          </rPr>
          <t>日付から曜日を
自動算出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5" authorId="0" shapeId="0" xr:uid="{DC56A883-2D09-4966-8F3D-09BA3A341C73}">
      <text>
        <r>
          <rPr>
            <sz val="8"/>
            <color indexed="81"/>
            <rFont val="Meiryo UI"/>
            <family val="3"/>
            <charset val="128"/>
          </rPr>
          <t>メニュー名</t>
        </r>
      </text>
    </comment>
    <comment ref="C5" authorId="0" shapeId="0" xr:uid="{D50F38FA-8EAE-46EC-9347-9CBFAA6E28DC}">
      <text>
        <r>
          <rPr>
            <sz val="8"/>
            <color indexed="81"/>
            <rFont val="Meiryo UI"/>
            <family val="3"/>
            <charset val="128"/>
          </rPr>
          <t>購入食材</t>
        </r>
      </text>
    </comment>
    <comment ref="D5" authorId="0" shapeId="0" xr:uid="{732D2136-ED0C-438C-8057-D543F38A9A26}">
      <text>
        <r>
          <rPr>
            <sz val="8"/>
            <color indexed="81"/>
            <rFont val="Meiryo UI"/>
            <family val="3"/>
            <charset val="128"/>
          </rPr>
          <t>数量</t>
        </r>
      </text>
    </comment>
    <comment ref="E5" authorId="0" shapeId="0" xr:uid="{237DA24B-059A-472F-AF69-9AA4E57ECEF3}">
      <text>
        <r>
          <rPr>
            <sz val="8"/>
            <color indexed="81"/>
            <rFont val="Meiryo UI"/>
            <family val="3"/>
            <charset val="128"/>
          </rPr>
          <t>税引き前単価</t>
        </r>
      </text>
    </comment>
    <comment ref="F5" authorId="0" shapeId="0" xr:uid="{4F8B116F-3220-4AEC-B00D-17B8A63A1A46}">
      <text>
        <r>
          <rPr>
            <sz val="8"/>
            <color indexed="81"/>
            <rFont val="Meiryo UI"/>
            <family val="3"/>
            <charset val="128"/>
          </rPr>
          <t>税引き後単価（自動計算）</t>
        </r>
      </text>
    </comment>
    <comment ref="G5" authorId="0" shapeId="0" xr:uid="{6879D9B8-1F16-4A84-B36F-DD816FA42958}">
      <text>
        <r>
          <rPr>
            <sz val="8"/>
            <color indexed="81"/>
            <rFont val="Meiryo UI"/>
            <family val="3"/>
            <charset val="128"/>
          </rPr>
          <t>合計金額=単価×数量
（自動計算）</t>
        </r>
      </text>
    </comment>
    <comment ref="H5" authorId="0" shapeId="0" xr:uid="{63A8B242-9D4D-4032-B977-4066834D1DB2}">
      <text>
        <r>
          <rPr>
            <sz val="8"/>
            <color indexed="81"/>
            <rFont val="Meiryo UI"/>
            <family val="3"/>
            <charset val="128"/>
          </rPr>
          <t>Totalと同様の金額
（自動計算）
⇒変更可能</t>
        </r>
      </text>
    </comment>
    <comment ref="I5" authorId="0" shapeId="0" xr:uid="{9F4A746D-1F09-43DB-B151-34E3099EE410}">
      <text>
        <r>
          <rPr>
            <sz val="8"/>
            <color indexed="81"/>
            <rFont val="Meiryo UI"/>
            <family val="3"/>
            <charset val="128"/>
          </rPr>
          <t>備考</t>
        </r>
      </text>
    </comment>
    <comment ref="B44" authorId="0" shapeId="0" xr:uid="{D3A1AD55-1CE2-4EF8-BAD7-B95769200674}">
      <text>
        <r>
          <rPr>
            <sz val="8"/>
            <color indexed="81"/>
            <rFont val="Meiryo UI"/>
            <family val="3"/>
            <charset val="128"/>
          </rPr>
          <t>男子人数入力
⇒各ケースの金額は自動計算</t>
        </r>
      </text>
    </comment>
    <comment ref="B45" authorId="0" shapeId="0" xr:uid="{2FD416A6-5F1A-4954-B847-15EE7A7D7827}">
      <text>
        <r>
          <rPr>
            <sz val="8"/>
            <color indexed="81"/>
            <rFont val="Meiryo UI"/>
            <family val="3"/>
            <charset val="128"/>
          </rPr>
          <t>参加人数（数字
のみ入力）</t>
        </r>
      </text>
    </comment>
    <comment ref="B46" authorId="0" shapeId="0" xr:uid="{EEA7B06A-4543-439E-9417-B7C029372B3A}">
      <text>
        <r>
          <rPr>
            <sz val="8"/>
            <color indexed="81"/>
            <rFont val="Meiryo UI"/>
            <family val="3"/>
            <charset val="128"/>
          </rPr>
          <t>男子人数入力
⇒各ケースの金額は自動計算</t>
        </r>
      </text>
    </comment>
    <comment ref="D47" authorId="0" shapeId="0" xr:uid="{6B0EF031-5117-458A-A8CB-9D135E4EB258}">
      <text>
        <r>
          <rPr>
            <sz val="9"/>
            <color indexed="81"/>
            <rFont val="MS P ゴシック"/>
            <family val="3"/>
            <charset val="128"/>
          </rPr>
          <t xml:space="preserve">男子は女子より2,000円多い場合は2,000と入力
</t>
        </r>
      </text>
    </comment>
    <comment ref="D48" authorId="0" shapeId="0" xr:uid="{3786351C-5CCE-4CCC-9F25-A55FC7623BF3}">
      <text>
        <r>
          <rPr>
            <sz val="9"/>
            <color indexed="81"/>
            <rFont val="MS P ゴシック"/>
            <family val="3"/>
            <charset val="128"/>
          </rPr>
          <t>女子の支払額</t>
        </r>
      </text>
    </comment>
    <comment ref="A51" authorId="0" shapeId="0" xr:uid="{44709303-46BD-49F8-A2B2-B88FCB1A918B}">
      <text>
        <r>
          <rPr>
            <sz val="8"/>
            <color indexed="81"/>
            <rFont val="Meiryo UI"/>
            <family val="3"/>
            <charset val="128"/>
          </rPr>
          <t>日付から曜日を
自動算出</t>
        </r>
      </text>
    </comment>
  </commentList>
</comments>
</file>

<file path=xl/sharedStrings.xml><?xml version="1.0" encoding="utf-8"?>
<sst xmlns="http://schemas.openxmlformats.org/spreadsheetml/2006/main" count="330" uniqueCount="144">
  <si>
    <t>【パーティ20230423】</t>
    <phoneticPr fontId="4"/>
  </si>
  <si>
    <r>
      <t xml:space="preserve">■：購入済み </t>
    </r>
    <r>
      <rPr>
        <sz val="9"/>
        <color rgb="FFFF00FF"/>
        <rFont val="Meiryo UI"/>
        <family val="3"/>
        <charset val="128"/>
      </rPr>
      <t>■：TakeOut</t>
    </r>
    <rPh sb="2" eb="5">
      <t>コウニュウズ</t>
    </rPh>
    <phoneticPr fontId="4"/>
  </si>
  <si>
    <t>4</t>
    <phoneticPr fontId="4"/>
  </si>
  <si>
    <t>ex.tax</t>
    <phoneticPr fontId="4"/>
  </si>
  <si>
    <t>Tax Included</t>
    <phoneticPr fontId="4"/>
  </si>
  <si>
    <t>MENU</t>
    <phoneticPr fontId="4"/>
  </si>
  <si>
    <t>Quantity</t>
    <phoneticPr fontId="4"/>
  </si>
  <si>
    <t>UnitPrice</t>
    <phoneticPr fontId="4"/>
  </si>
  <si>
    <t>Total</t>
    <phoneticPr fontId="4"/>
  </si>
  <si>
    <t>FinalTotal</t>
    <phoneticPr fontId="4"/>
  </si>
  <si>
    <t>Remarks</t>
    <phoneticPr fontId="4"/>
  </si>
  <si>
    <t>0</t>
    <phoneticPr fontId="4"/>
  </si>
  <si>
    <t>今回割愛</t>
    <rPh sb="0" eb="2">
      <t>コンカイ</t>
    </rPh>
    <rPh sb="2" eb="4">
      <t>カツアイ</t>
    </rPh>
    <phoneticPr fontId="4"/>
  </si>
  <si>
    <t>1</t>
    <phoneticPr fontId="4"/>
  </si>
  <si>
    <t>2</t>
    <phoneticPr fontId="4"/>
  </si>
  <si>
    <t>■CABAN Lumpfish Caviar50g</t>
    <phoneticPr fontId="4"/>
  </si>
  <si>
    <t>■Kiriクリームチーズ10個\442</t>
    <rPh sb="14" eb="15">
      <t>コ</t>
    </rPh>
    <phoneticPr fontId="4"/>
  </si>
  <si>
    <t>一人1個</t>
    <rPh sb="0" eb="2">
      <t>ヒトリ</t>
    </rPh>
    <rPh sb="3" eb="4">
      <t>コ</t>
    </rPh>
    <phoneticPr fontId="4"/>
  </si>
  <si>
    <t>■Colussi Crackers250g</t>
    <phoneticPr fontId="4"/>
  </si>
  <si>
    <t>□長ネギ</t>
    <rPh sb="1" eb="2">
      <t>ナガ</t>
    </rPh>
    <phoneticPr fontId="4"/>
  </si>
  <si>
    <t>■丸上ジャンボ餃子40個\4480</t>
    <rPh sb="1" eb="3">
      <t>マルウエ</t>
    </rPh>
    <rPh sb="7" eb="9">
      <t>ギョウザ</t>
    </rPh>
    <rPh sb="11" eb="12">
      <t>コ</t>
    </rPh>
    <phoneticPr fontId="4"/>
  </si>
  <si>
    <t>10</t>
    <phoneticPr fontId="4"/>
  </si>
  <si>
    <t>一人2個</t>
    <rPh sb="0" eb="2">
      <t>ヒトリ</t>
    </rPh>
    <rPh sb="3" eb="4">
      <t>コ</t>
    </rPh>
    <phoneticPr fontId="4"/>
  </si>
  <si>
    <t>■鎮江香酢（中国黒酢）500ml</t>
    <phoneticPr fontId="4"/>
  </si>
  <si>
    <t>■ハウス辛子175g</t>
    <rPh sb="4" eb="6">
      <t>カラシ</t>
    </rPh>
    <phoneticPr fontId="4"/>
  </si>
  <si>
    <t>□絹ごし豆腐400g</t>
    <rPh sb="1" eb="2">
      <t>キヌ</t>
    </rPh>
    <rPh sb="4" eb="6">
      <t>トウフ</t>
    </rPh>
    <phoneticPr fontId="4"/>
  </si>
  <si>
    <t>□豚ひき肉100g</t>
    <rPh sb="1" eb="2">
      <t>ブタ</t>
    </rPh>
    <rPh sb="4" eb="5">
      <t>ニク</t>
    </rPh>
    <phoneticPr fontId="4"/>
  </si>
  <si>
    <t>■ヒゲタ醤油本膳200ml</t>
    <rPh sb="4" eb="6">
      <t>ショウユ</t>
    </rPh>
    <rPh sb="6" eb="8">
      <t>ホンゼン</t>
    </rPh>
    <phoneticPr fontId="4"/>
  </si>
  <si>
    <t>■李錦記豆板醤100g</t>
    <rPh sb="1" eb="4">
      <t>リキンキ</t>
    </rPh>
    <rPh sb="4" eb="7">
      <t>トウバンジャン</t>
    </rPh>
    <phoneticPr fontId="4"/>
  </si>
  <si>
    <t>■李錦記甜麺醤100g</t>
    <rPh sb="1" eb="4">
      <t>リキンキ</t>
    </rPh>
    <rPh sb="4" eb="7">
      <t>テンメンジャン</t>
    </rPh>
    <phoneticPr fontId="4"/>
  </si>
  <si>
    <t>■李錦記豆鼓醬100g</t>
    <rPh sb="1" eb="4">
      <t>リキンキ</t>
    </rPh>
    <rPh sb="4" eb="7">
      <t>トウチジャン</t>
    </rPh>
    <phoneticPr fontId="4"/>
  </si>
  <si>
    <t>■S&amp;B四川風ラー油31g</t>
    <rPh sb="4" eb="6">
      <t>シセン</t>
    </rPh>
    <rPh sb="6" eb="7">
      <t>フウ</t>
    </rPh>
    <rPh sb="9" eb="10">
      <t>ユ</t>
    </rPh>
    <phoneticPr fontId="4"/>
  </si>
  <si>
    <t>■味覇プレミアム250g</t>
    <rPh sb="1" eb="2">
      <t>アジ</t>
    </rPh>
    <rPh sb="2" eb="3">
      <t>ハ</t>
    </rPh>
    <phoneticPr fontId="4"/>
  </si>
  <si>
    <t>■片栗粉225g</t>
    <rPh sb="1" eb="4">
      <t>カタクリコ</t>
    </rPh>
    <phoneticPr fontId="4"/>
  </si>
  <si>
    <t>■S&amp;B一味唐辛子15g</t>
    <rPh sb="4" eb="6">
      <t>イチミ</t>
    </rPh>
    <rPh sb="6" eb="9">
      <t>トウガラシ</t>
    </rPh>
    <phoneticPr fontId="4"/>
  </si>
  <si>
    <t>■花椒油180ml</t>
    <rPh sb="1" eb="2">
      <t>ハナ</t>
    </rPh>
    <rPh sb="3" eb="4">
      <t>アブラ</t>
    </rPh>
    <phoneticPr fontId="4"/>
  </si>
  <si>
    <t>■内堀醸造純リンゴ酢360ml</t>
    <rPh sb="1" eb="3">
      <t>ウチボリ</t>
    </rPh>
    <rPh sb="3" eb="5">
      <t>ジョウゾウ</t>
    </rPh>
    <rPh sb="5" eb="6">
      <t>ジュン</t>
    </rPh>
    <rPh sb="9" eb="10">
      <t>ス</t>
    </rPh>
    <phoneticPr fontId="4"/>
  </si>
  <si>
    <t>■かどやごま油150g</t>
    <rPh sb="6" eb="7">
      <t>アブラ</t>
    </rPh>
    <phoneticPr fontId="4"/>
  </si>
  <si>
    <t>■GABAN花椒粉18g</t>
    <rPh sb="6" eb="7">
      <t>ハナ</t>
    </rPh>
    <rPh sb="8" eb="9">
      <t>コナ</t>
    </rPh>
    <phoneticPr fontId="4"/>
  </si>
  <si>
    <t>■小川珈琲店origin 170g</t>
    <rPh sb="1" eb="3">
      <t>オガワ</t>
    </rPh>
    <rPh sb="3" eb="5">
      <t>コーヒー</t>
    </rPh>
    <rPh sb="5" eb="6">
      <t>テン</t>
    </rPh>
    <phoneticPr fontId="4"/>
  </si>
  <si>
    <t>□チョコレートケーキ（シャトレーゼ）</t>
    <phoneticPr fontId="4"/>
  </si>
  <si>
    <t>□Lifeミックスナッツカップ</t>
  </si>
  <si>
    <t>□アーモンド小魚</t>
    <rPh sb="6" eb="8">
      <t>コザカナ</t>
    </rPh>
    <phoneticPr fontId="4"/>
  </si>
  <si>
    <t>■Calbee 春ポテトサワークリーム</t>
    <rPh sb="8" eb="9">
      <t>ハル</t>
    </rPh>
    <phoneticPr fontId="4"/>
  </si>
  <si>
    <t>■エビスビール500ml</t>
    <phoneticPr fontId="4"/>
  </si>
  <si>
    <t>5</t>
    <phoneticPr fontId="4"/>
  </si>
  <si>
    <t>■Choya至極の梅酒650ml</t>
    <rPh sb="6" eb="8">
      <t>シゴク</t>
    </rPh>
    <rPh sb="9" eb="11">
      <t>ウメシュ</t>
    </rPh>
    <phoneticPr fontId="4"/>
  </si>
  <si>
    <t>■Icy Spark炭酸500ml</t>
    <rPh sb="10" eb="12">
      <t>タンサン</t>
    </rPh>
    <phoneticPr fontId="4"/>
  </si>
  <si>
    <t>□爽健美茶・ジャスミンなど</t>
    <rPh sb="1" eb="5">
      <t>ソウケンビチャ</t>
    </rPh>
    <phoneticPr fontId="4"/>
  </si>
  <si>
    <t>□アイス1kg</t>
    <phoneticPr fontId="4"/>
  </si>
  <si>
    <t>■コーヒーカップ12個</t>
    <rPh sb="10" eb="11">
      <t>コ</t>
    </rPh>
    <phoneticPr fontId="4"/>
  </si>
  <si>
    <t>■ケーキ皿12個</t>
    <rPh sb="4" eb="5">
      <t>サラ</t>
    </rPh>
    <rPh sb="7" eb="8">
      <t>コ</t>
    </rPh>
    <phoneticPr fontId="4"/>
  </si>
  <si>
    <t>■四角取り皿8個</t>
    <rPh sb="1" eb="3">
      <t>シカク</t>
    </rPh>
    <rPh sb="3" eb="4">
      <t>ト</t>
    </rPh>
    <rPh sb="5" eb="6">
      <t>ザラ</t>
    </rPh>
    <rPh sb="7" eb="8">
      <t>コ</t>
    </rPh>
    <phoneticPr fontId="4"/>
  </si>
  <si>
    <t>■ウエットティッシュ</t>
    <phoneticPr fontId="4"/>
  </si>
  <si>
    <t>床用だった</t>
    <rPh sb="0" eb="2">
      <t>ユカヨウ</t>
    </rPh>
    <phoneticPr fontId="4"/>
  </si>
  <si>
    <t>■シール付きゴミ袋18枚</t>
    <rPh sb="4" eb="5">
      <t>ツ</t>
    </rPh>
    <rPh sb="8" eb="9">
      <t>フクロ</t>
    </rPh>
    <rPh sb="11" eb="12">
      <t>マイ</t>
    </rPh>
    <phoneticPr fontId="4"/>
  </si>
  <si>
    <t>調整金</t>
    <rPh sb="0" eb="3">
      <t>チョウセイキン</t>
    </rPh>
    <phoneticPr fontId="4"/>
  </si>
  <si>
    <t>③の半額をマイナス</t>
    <rPh sb="2" eb="4">
      <t>ハンガク</t>
    </rPh>
    <phoneticPr fontId="4"/>
  </si>
  <si>
    <t>合計</t>
    <rPh sb="0" eb="2">
      <t>ゴウケイ</t>
    </rPh>
    <phoneticPr fontId="4"/>
  </si>
  <si>
    <t>男子人数</t>
    <rPh sb="0" eb="2">
      <t>ダンシ</t>
    </rPh>
    <rPh sb="2" eb="4">
      <t>ニンズウ</t>
    </rPh>
    <phoneticPr fontId="4"/>
  </si>
  <si>
    <t>【日程】</t>
    <rPh sb="1" eb="3">
      <t>ニッテイ</t>
    </rPh>
    <phoneticPr fontId="4"/>
  </si>
  <si>
    <t>キッチン備品確認</t>
    <rPh sb="4" eb="6">
      <t>ビヒン</t>
    </rPh>
    <rPh sb="6" eb="8">
      <t>カクニン</t>
    </rPh>
    <phoneticPr fontId="4"/>
  </si>
  <si>
    <t>フレグランス解除</t>
    <phoneticPr fontId="4"/>
  </si>
  <si>
    <t>金属備品を片付け、100円備品セット</t>
    <rPh sb="0" eb="2">
      <t>キンゾク</t>
    </rPh>
    <rPh sb="2" eb="4">
      <t>ビヒン</t>
    </rPh>
    <rPh sb="5" eb="7">
      <t>カタヅ</t>
    </rPh>
    <rPh sb="12" eb="13">
      <t>エン</t>
    </rPh>
    <rPh sb="13" eb="15">
      <t>ビヒン</t>
    </rPh>
    <phoneticPr fontId="4"/>
  </si>
  <si>
    <t>掃除1</t>
    <rPh sb="0" eb="2">
      <t>ソウジ</t>
    </rPh>
    <phoneticPr fontId="4"/>
  </si>
  <si>
    <t>OK買い物、EXCEL計算</t>
    <rPh sb="2" eb="3">
      <t>カ</t>
    </rPh>
    <rPh sb="4" eb="5">
      <t>モノ</t>
    </rPh>
    <rPh sb="11" eb="13">
      <t>ケイサン</t>
    </rPh>
    <phoneticPr fontId="4"/>
  </si>
  <si>
    <t>食器整理、1週間の買い物、朝食・昼食作成、掃除4</t>
    <rPh sb="0" eb="2">
      <t>ショッキ</t>
    </rPh>
    <rPh sb="2" eb="4">
      <t>セイリ</t>
    </rPh>
    <phoneticPr fontId="4"/>
  </si>
  <si>
    <t>【MENU】</t>
    <phoneticPr fontId="4"/>
  </si>
  <si>
    <t>・カナッペ</t>
    <phoneticPr fontId="4"/>
  </si>
  <si>
    <t>・餃子</t>
    <rPh sb="1" eb="3">
      <t>ギョウザ</t>
    </rPh>
    <phoneticPr fontId="4"/>
  </si>
  <si>
    <t>丸上のジャンボ餃子</t>
    <rPh sb="0" eb="1">
      <t>マル</t>
    </rPh>
    <rPh sb="1" eb="2">
      <t>ウエ</t>
    </rPh>
    <rPh sb="7" eb="9">
      <t>ギョウザ</t>
    </rPh>
    <phoneticPr fontId="4"/>
  </si>
  <si>
    <t>・麻婆豆腐</t>
    <phoneticPr fontId="4"/>
  </si>
  <si>
    <t>【課題】</t>
    <rPh sb="1" eb="3">
      <t>カダイ</t>
    </rPh>
    <phoneticPr fontId="4"/>
  </si>
  <si>
    <t>■メニュー⇒スマホ</t>
    <phoneticPr fontId="4"/>
  </si>
  <si>
    <t>■窓ふき</t>
    <rPh sb="1" eb="2">
      <t>マド</t>
    </rPh>
    <phoneticPr fontId="4"/>
  </si>
  <si>
    <t>■エアコンの作動確認</t>
    <rPh sb="6" eb="8">
      <t>サドウ</t>
    </rPh>
    <rPh sb="8" eb="10">
      <t>カクニン</t>
    </rPh>
    <phoneticPr fontId="4"/>
  </si>
  <si>
    <t>□ リモートカメラスイッチ動作確認</t>
    <rPh sb="13" eb="15">
      <t>ドウサ</t>
    </rPh>
    <rPh sb="15" eb="17">
      <t>カクニン</t>
    </rPh>
    <phoneticPr fontId="4"/>
  </si>
  <si>
    <t>□コーヒーメーカの湯通し</t>
    <rPh sb="9" eb="10">
      <t>ユ</t>
    </rPh>
    <rPh sb="10" eb="11">
      <t>トオ</t>
    </rPh>
    <phoneticPr fontId="4"/>
  </si>
  <si>
    <t>■中華せいろの空蒸し</t>
    <rPh sb="1" eb="3">
      <t>チュウカ</t>
    </rPh>
    <rPh sb="7" eb="8">
      <t>カラ</t>
    </rPh>
    <rPh sb="8" eb="9">
      <t>ム</t>
    </rPh>
    <phoneticPr fontId="4"/>
  </si>
  <si>
    <t>■倉庫に入れる整理</t>
    <rPh sb="1" eb="3">
      <t>ソウコ</t>
    </rPh>
    <rPh sb="4" eb="5">
      <t>イ</t>
    </rPh>
    <rPh sb="7" eb="9">
      <t>セイリ</t>
    </rPh>
    <phoneticPr fontId="4"/>
  </si>
  <si>
    <t>■トイレの掃除、消毒</t>
    <rPh sb="5" eb="7">
      <t>ソウジ</t>
    </rPh>
    <rPh sb="8" eb="10">
      <t>ショウドク</t>
    </rPh>
    <phoneticPr fontId="4"/>
  </si>
  <si>
    <t>□消臭スプレー</t>
    <rPh sb="1" eb="3">
      <t>ショウシュウ</t>
    </rPh>
    <phoneticPr fontId="4"/>
  </si>
  <si>
    <t>□テーブルセッティング</t>
    <phoneticPr fontId="4"/>
  </si>
  <si>
    <t>メニュー</t>
    <phoneticPr fontId="4"/>
  </si>
  <si>
    <t>コメント</t>
    <phoneticPr fontId="4"/>
  </si>
  <si>
    <t>課題</t>
    <rPh sb="0" eb="2">
      <t>カダイ</t>
    </rPh>
    <phoneticPr fontId="4"/>
  </si>
  <si>
    <t>日付</t>
    <rPh sb="0" eb="2">
      <t>ヒヅケ</t>
    </rPh>
    <phoneticPr fontId="4"/>
  </si>
  <si>
    <t>準備</t>
    <rPh sb="0" eb="2">
      <t>ジュンビ</t>
    </rPh>
    <phoneticPr fontId="4"/>
  </si>
  <si>
    <t>曜</t>
    <rPh sb="0" eb="1">
      <t>ヨウ</t>
    </rPh>
    <phoneticPr fontId="4"/>
  </si>
  <si>
    <t>FoodList</t>
    <phoneticPr fontId="4"/>
  </si>
  <si>
    <t>カナッペ</t>
    <phoneticPr fontId="4"/>
  </si>
  <si>
    <t>餃子</t>
    <rPh sb="0" eb="2">
      <t>ギョウザ</t>
    </rPh>
    <phoneticPr fontId="4"/>
  </si>
  <si>
    <t>麻婆豆腐</t>
    <rPh sb="0" eb="4">
      <t>マアボドウフ</t>
    </rPh>
    <phoneticPr fontId="4"/>
  </si>
  <si>
    <t>チョコレートケーキ</t>
    <phoneticPr fontId="4"/>
  </si>
  <si>
    <t>つまみ</t>
    <phoneticPr fontId="4"/>
  </si>
  <si>
    <t>酒類</t>
    <rPh sb="0" eb="2">
      <t>サケルイ</t>
    </rPh>
    <phoneticPr fontId="4"/>
  </si>
  <si>
    <t>備品</t>
    <rPh sb="0" eb="2">
      <t>ビヒン</t>
    </rPh>
    <phoneticPr fontId="4"/>
  </si>
  <si>
    <t>【手順】</t>
    <rPh sb="1" eb="3">
      <t>テジュン</t>
    </rPh>
    <phoneticPr fontId="4"/>
  </si>
  <si>
    <t>〇の数字</t>
    <rPh sb="2" eb="4">
      <t>スウジ</t>
    </rPh>
    <phoneticPr fontId="4"/>
  </si>
  <si>
    <t>作業</t>
    <rPh sb="0" eb="2">
      <t>サギョウ</t>
    </rPh>
    <phoneticPr fontId="4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</si>
  <si>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</si>
  <si>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</si>
  <si>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</si>
  <si>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</si>
  <si>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</si>
  <si>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MENUの入力</t>
    <rPh sb="5" eb="7">
      <t>ニュウリョク</t>
    </rPh>
    <phoneticPr fontId="4"/>
  </si>
  <si>
    <t>食材名の入力</t>
    <rPh sb="0" eb="2">
      <t>ショクザイ</t>
    </rPh>
    <rPh sb="2" eb="3">
      <t>メイ</t>
    </rPh>
    <rPh sb="4" eb="6">
      <t>ニュウリョク</t>
    </rPh>
    <phoneticPr fontId="4"/>
  </si>
  <si>
    <t>個数を入力</t>
    <rPh sb="0" eb="2">
      <t>コスウ</t>
    </rPh>
    <rPh sb="3" eb="5">
      <t>ニュウリョク</t>
    </rPh>
    <phoneticPr fontId="4"/>
  </si>
  <si>
    <t>参加人数を入力</t>
    <rPh sb="0" eb="2">
      <t>サンカ</t>
    </rPh>
    <rPh sb="2" eb="4">
      <t>ニンズウ</t>
    </rPh>
    <rPh sb="5" eb="7">
      <t>ニュウリョク</t>
    </rPh>
    <phoneticPr fontId="4"/>
  </si>
  <si>
    <t>税引き前単価を入力</t>
    <rPh sb="0" eb="2">
      <t>ゼイビ</t>
    </rPh>
    <rPh sb="3" eb="4">
      <t>マエ</t>
    </rPh>
    <rPh sb="4" eb="6">
      <t>タンカ</t>
    </rPh>
    <rPh sb="7" eb="9">
      <t>ニュウリョク</t>
    </rPh>
    <phoneticPr fontId="4"/>
  </si>
  <si>
    <t>⑥</t>
    <phoneticPr fontId="4"/>
  </si>
  <si>
    <t>男子の人数を入力</t>
    <rPh sb="0" eb="2">
      <t>ダンシ</t>
    </rPh>
    <rPh sb="3" eb="5">
      <t>ニンズウ</t>
    </rPh>
    <rPh sb="6" eb="8">
      <t>ニュウリョク</t>
    </rPh>
    <phoneticPr fontId="4"/>
  </si>
  <si>
    <t>⇒入力項目</t>
    <rPh sb="1" eb="3">
      <t>ニュウリョク</t>
    </rPh>
    <rPh sb="3" eb="5">
      <t>コウモク</t>
    </rPh>
    <phoneticPr fontId="4"/>
  </si>
  <si>
    <t>シャトレーゼ、鶏肉カシュ、麻婆豆腐、備品交換</t>
    <rPh sb="7" eb="9">
      <t>トリニク</t>
    </rPh>
    <rPh sb="13" eb="17">
      <t>マーボードウフ</t>
    </rPh>
    <rPh sb="18" eb="20">
      <t>ビヒン</t>
    </rPh>
    <rPh sb="20" eb="22">
      <t>コウカン</t>
    </rPh>
    <phoneticPr fontId="4"/>
  </si>
  <si>
    <t>支払い</t>
    <rPh sb="0" eb="2">
      <t>シハラ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</si>
  <si>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</si>
  <si>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</si>
  <si>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備考</t>
    <rPh sb="0" eb="2">
      <t>ビコウ</t>
    </rPh>
    <phoneticPr fontId="4"/>
  </si>
  <si>
    <t>パラメータ</t>
    <phoneticPr fontId="4"/>
  </si>
  <si>
    <t>なし</t>
    <phoneticPr fontId="4"/>
  </si>
  <si>
    <t>xx円入力</t>
    <rPh sb="2" eb="3">
      <t>エン</t>
    </rPh>
    <rPh sb="3" eb="5">
      <t>ニュウリョク</t>
    </rPh>
    <phoneticPr fontId="4"/>
  </si>
  <si>
    <t>□</t>
    <phoneticPr fontId="4"/>
  </si>
  <si>
    <t>支払いコース</t>
    <rPh sb="0" eb="2">
      <t>シハラ</t>
    </rPh>
    <phoneticPr fontId="4"/>
  </si>
  <si>
    <t>A．割り勘コース</t>
    <rPh sb="2" eb="3">
      <t>ワ</t>
    </rPh>
    <rPh sb="4" eb="5">
      <t>カン</t>
    </rPh>
    <phoneticPr fontId="4"/>
  </si>
  <si>
    <t>B．男子は女子の2倍払うコース</t>
    <phoneticPr fontId="4"/>
  </si>
  <si>
    <t>C．男子がxx円多いコース</t>
    <rPh sb="2" eb="4">
      <t>ダンシ</t>
    </rPh>
    <rPh sb="7" eb="8">
      <t>エン</t>
    </rPh>
    <rPh sb="8" eb="9">
      <t>オオ</t>
    </rPh>
    <phoneticPr fontId="4"/>
  </si>
  <si>
    <t>D．女子が定額xx円コース</t>
    <rPh sb="2" eb="4">
      <t>ジョシ</t>
    </rPh>
    <rPh sb="5" eb="7">
      <t>テイガク</t>
    </rPh>
    <rPh sb="9" eb="10">
      <t>エン</t>
    </rPh>
    <phoneticPr fontId="4"/>
  </si>
  <si>
    <t>E．女子は無料コース</t>
    <rPh sb="2" eb="4">
      <t>ジョシ</t>
    </rPh>
    <rPh sb="5" eb="7">
      <t>ムリョウ</t>
    </rPh>
    <phoneticPr fontId="4"/>
  </si>
  <si>
    <t>□メニュー⇒スマホ</t>
    <phoneticPr fontId="4"/>
  </si>
  <si>
    <t>□窓ふき</t>
    <rPh sb="1" eb="2">
      <t>マド</t>
    </rPh>
    <phoneticPr fontId="4"/>
  </si>
  <si>
    <t>□エアコンの作動確認</t>
    <rPh sb="6" eb="8">
      <t>サドウ</t>
    </rPh>
    <rPh sb="8" eb="10">
      <t>カクニン</t>
    </rPh>
    <phoneticPr fontId="4"/>
  </si>
  <si>
    <t>□トイレの掃除、消毒</t>
    <rPh sb="5" eb="7">
      <t>ソウジ</t>
    </rPh>
    <rPh sb="8" eb="10">
      <t>ショウドク</t>
    </rPh>
    <phoneticPr fontId="4"/>
  </si>
  <si>
    <t>課題（サンプル）</t>
    <rPh sb="0" eb="2">
      <t>カダイ</t>
    </rPh>
    <phoneticPr fontId="4"/>
  </si>
  <si>
    <t>参加人数</t>
    <rPh sb="0" eb="2">
      <t>サンカ</t>
    </rPh>
    <rPh sb="2" eb="4">
      <t>ニンズウ</t>
    </rPh>
    <phoneticPr fontId="4"/>
  </si>
  <si>
    <t>□中華せいろの空蒸し</t>
    <rPh sb="1" eb="3">
      <t>チュウカ</t>
    </rPh>
    <rPh sb="7" eb="8">
      <t>カラ</t>
    </rPh>
    <rPh sb="8" eb="9">
      <t>ム</t>
    </rPh>
    <phoneticPr fontId="4"/>
  </si>
  <si>
    <t>□倉庫に入れる整理</t>
    <rPh sb="1" eb="3">
      <t>ソウコ</t>
    </rPh>
    <rPh sb="4" eb="5">
      <t>イ</t>
    </rPh>
    <rPh sb="7" eb="9">
      <t>セイリ</t>
    </rPh>
    <phoneticPr fontId="4"/>
  </si>
  <si>
    <t>料理1</t>
    <rPh sb="0" eb="2">
      <t>リョウリ</t>
    </rPh>
    <phoneticPr fontId="4"/>
  </si>
  <si>
    <t>料理2</t>
    <rPh sb="0" eb="2">
      <t>リョウリ</t>
    </rPh>
    <phoneticPr fontId="4"/>
  </si>
  <si>
    <t>料理3</t>
    <rPh sb="0" eb="2">
      <t>リョウリ</t>
    </rPh>
    <phoneticPr fontId="4"/>
  </si>
  <si>
    <t>料理4</t>
    <rPh sb="0" eb="2">
      <t>リョウリ</t>
    </rPh>
    <phoneticPr fontId="4"/>
  </si>
  <si>
    <t>料理5</t>
    <rPh sb="0" eb="2">
      <t>リョウリ</t>
    </rPh>
    <phoneticPr fontId="4"/>
  </si>
  <si>
    <t>yy/m/d</t>
    <phoneticPr fontId="4"/>
  </si>
  <si>
    <t>【パーティyymmdd】</t>
    <phoneticPr fontId="4"/>
  </si>
  <si>
    <t>No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</si>
</sst>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@&quot;個&quot;"/>
    <numFmt numFmtId="177" formatCode="@&quot;本&quot;"/>
    <numFmt numFmtId="178" formatCode="@&quot;袋&quot;"/>
    <numFmt numFmtId="179" formatCode="@&quot;丁&quot;"/>
    <numFmt numFmtId="180" formatCode="@&quot;セット&quot;"/>
    <numFmt numFmtId="181" formatCode="m&quot;月&quot;d&quot;日&quot;;@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u/>
      <sz val="11"/>
      <color theme="10"/>
      <name val="Yu Gothic"/>
      <family val="2"/>
      <scheme val="minor"/>
    </font>
    <font>
      <sz val="9"/>
      <color theme="1"/>
      <name val="Meiryo UI"/>
      <family val="3"/>
      <charset val="128"/>
    </font>
    <font>
      <sz val="6"/>
      <name val="Yu Gothic"/>
      <family val="3"/>
      <charset val="128"/>
      <scheme val="minor"/>
    </font>
    <font>
      <sz val="9"/>
      <color rgb="FFFF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8"/>
      <color theme="1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8"/>
      <color indexed="81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ck">
        <color rgb="FF0000FF"/>
      </top>
      <bottom style="thin">
        <color theme="4"/>
      </bottom>
      <diagonal/>
    </border>
    <border>
      <left style="thin">
        <color theme="4"/>
      </left>
      <right/>
      <top style="thick">
        <color rgb="FF0000FF"/>
      </top>
      <bottom style="thin">
        <color theme="4"/>
      </bottom>
      <diagonal/>
    </border>
    <border>
      <left/>
      <right style="thin">
        <color theme="4"/>
      </right>
      <top style="thick">
        <color rgb="FF0000FF"/>
      </top>
      <bottom style="thin">
        <color theme="4"/>
      </bottom>
      <diagonal/>
    </border>
    <border>
      <left style="thick">
        <color rgb="FF0000FF"/>
      </left>
      <right style="thin">
        <color theme="4"/>
      </right>
      <top style="thin">
        <color theme="4"/>
      </top>
      <bottom style="thick">
        <color rgb="FF0000FF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rgb="FF0000FF"/>
      </bottom>
      <diagonal/>
    </border>
    <border>
      <left style="thin">
        <color theme="4"/>
      </left>
      <right/>
      <top style="thin">
        <color theme="4"/>
      </top>
      <bottom style="thick">
        <color rgb="FF0000FF"/>
      </bottom>
      <diagonal/>
    </border>
    <border>
      <left/>
      <right style="thick">
        <color rgb="FF0000FF"/>
      </right>
      <top/>
      <bottom style="thin">
        <color theme="4"/>
      </bottom>
      <diagonal/>
    </border>
    <border>
      <left/>
      <right style="thick">
        <color rgb="FF0000FF"/>
      </right>
      <top style="thin">
        <color theme="4"/>
      </top>
      <bottom style="thin">
        <color theme="4"/>
      </bottom>
      <diagonal/>
    </border>
    <border>
      <left/>
      <right style="thick">
        <color rgb="FF0000FF"/>
      </right>
      <top style="thin">
        <color theme="4"/>
      </top>
      <bottom style="thick">
        <color rgb="FF0000FF"/>
      </bottom>
      <diagonal/>
    </border>
    <border>
      <left style="thick">
        <color rgb="FFFF0000"/>
      </left>
      <right style="thin">
        <color theme="4"/>
      </right>
      <top style="thin">
        <color theme="4"/>
      </top>
      <bottom style="thick">
        <color rgb="FF0000FF"/>
      </bottom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n">
        <color theme="4"/>
      </top>
      <bottom style="thin">
        <color theme="4"/>
      </bottom>
      <diagonal/>
    </border>
    <border>
      <left style="thick">
        <color rgb="FF0000FF"/>
      </left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n">
        <color theme="4"/>
      </bottom>
      <diagonal/>
    </border>
    <border>
      <left style="thin">
        <color rgb="FF0000FF"/>
      </left>
      <right style="thin">
        <color rgb="FF0000FF"/>
      </right>
      <top style="thick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</borders>
  <cellStyleXfs count="4">
    <xf numFmtId="0" fontId="0" fillId="0" borderId="0"/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shrinkToFit="1"/>
    </xf>
    <xf numFmtId="6" fontId="3" fillId="0" borderId="8" xfId="1" applyFont="1" applyBorder="1" applyAlignment="1">
      <alignment vertical="center"/>
    </xf>
    <xf numFmtId="6" fontId="3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center" vertical="center"/>
    </xf>
    <xf numFmtId="6" fontId="3" fillId="0" borderId="1" xfId="1" applyFont="1" applyBorder="1" applyAlignment="1">
      <alignment vertical="center"/>
    </xf>
    <xf numFmtId="0" fontId="7" fillId="0" borderId="0" xfId="0" applyFont="1"/>
    <xf numFmtId="0" fontId="9" fillId="0" borderId="0" xfId="3" applyFont="1"/>
    <xf numFmtId="0" fontId="3" fillId="0" borderId="1" xfId="0" applyFont="1" applyBorder="1" applyAlignment="1">
      <alignment vertical="center" wrapText="1"/>
    </xf>
    <xf numFmtId="6" fontId="3" fillId="0" borderId="10" xfId="1" applyFont="1" applyBorder="1" applyAlignment="1">
      <alignment vertical="center"/>
    </xf>
    <xf numFmtId="181" fontId="3" fillId="0" borderId="0" xfId="0" applyNumberFormat="1" applyFont="1"/>
    <xf numFmtId="0" fontId="3" fillId="0" borderId="1" xfId="0" applyFont="1" applyBorder="1"/>
    <xf numFmtId="0" fontId="3" fillId="0" borderId="11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center" vertical="center"/>
    </xf>
    <xf numFmtId="6" fontId="3" fillId="2" borderId="1" xfId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76" fontId="8" fillId="2" borderId="1" xfId="0" applyNumberFormat="1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77" fontId="3" fillId="2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180" fontId="3" fillId="2" borderId="1" xfId="0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6" fontId="7" fillId="0" borderId="0" xfId="0" applyNumberFormat="1" applyFont="1"/>
    <xf numFmtId="0" fontId="8" fillId="2" borderId="1" xfId="0" applyFont="1" applyFill="1" applyBorder="1"/>
    <xf numFmtId="6" fontId="10" fillId="0" borderId="1" xfId="0" applyNumberFormat="1" applyFont="1" applyBorder="1" applyAlignment="1">
      <alignment horizontal="right" vertical="center"/>
    </xf>
    <xf numFmtId="6" fontId="10" fillId="0" borderId="1" xfId="1" applyFont="1" applyBorder="1" applyAlignment="1">
      <alignment horizontal="right" vertical="center"/>
    </xf>
    <xf numFmtId="9" fontId="3" fillId="4" borderId="3" xfId="2" applyFont="1" applyFill="1" applyBorder="1" applyAlignment="1">
      <alignment vertical="center"/>
    </xf>
    <xf numFmtId="6" fontId="3" fillId="4" borderId="2" xfId="1" applyFont="1" applyFill="1" applyBorder="1" applyAlignment="1">
      <alignment vertical="center"/>
    </xf>
    <xf numFmtId="6" fontId="3" fillId="4" borderId="6" xfId="2" applyNumberFormat="1" applyFont="1" applyFill="1" applyBorder="1" applyAlignment="1">
      <alignment vertical="center"/>
    </xf>
    <xf numFmtId="9" fontId="3" fillId="4" borderId="10" xfId="2" applyFont="1" applyFill="1" applyBorder="1" applyAlignment="1"/>
    <xf numFmtId="9" fontId="3" fillId="3" borderId="14" xfId="2" applyFont="1" applyFill="1" applyBorder="1" applyAlignment="1">
      <alignment horizontal="center" vertical="center"/>
    </xf>
    <xf numFmtId="0" fontId="3" fillId="0" borderId="18" xfId="0" applyFont="1" applyBorder="1"/>
    <xf numFmtId="6" fontId="10" fillId="0" borderId="18" xfId="1" applyFont="1" applyBorder="1" applyAlignment="1">
      <alignment horizontal="right" vertical="center"/>
    </xf>
    <xf numFmtId="6" fontId="10" fillId="0" borderId="18" xfId="1" applyFont="1" applyFill="1" applyBorder="1" applyAlignment="1">
      <alignment horizontal="right" vertical="center"/>
    </xf>
    <xf numFmtId="9" fontId="3" fillId="4" borderId="23" xfId="2" applyFont="1" applyFill="1" applyBorder="1" applyAlignment="1"/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14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10" xfId="0" applyFont="1" applyBorder="1"/>
    <xf numFmtId="6" fontId="10" fillId="0" borderId="10" xfId="0" applyNumberFormat="1" applyFont="1" applyBorder="1" applyAlignment="1">
      <alignment horizontal="right" vertical="center"/>
    </xf>
    <xf numFmtId="0" fontId="3" fillId="3" borderId="5" xfId="0" applyFont="1" applyFill="1" applyBorder="1"/>
    <xf numFmtId="6" fontId="10" fillId="0" borderId="7" xfId="0" applyNumberFormat="1" applyFont="1" applyBorder="1" applyAlignment="1">
      <alignment horizontal="right" vertical="center"/>
    </xf>
    <xf numFmtId="6" fontId="3" fillId="2" borderId="24" xfId="1" applyFont="1" applyFill="1" applyBorder="1" applyAlignment="1"/>
    <xf numFmtId="0" fontId="3" fillId="0" borderId="0" xfId="0" applyFont="1" applyAlignment="1">
      <alignment horizontal="center"/>
    </xf>
    <xf numFmtId="6" fontId="10" fillId="0" borderId="0" xfId="1" applyFont="1" applyBorder="1" applyAlignment="1">
      <alignment horizontal="right" vertical="center"/>
    </xf>
    <xf numFmtId="6" fontId="10" fillId="0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textRotation="255"/>
    </xf>
    <xf numFmtId="9" fontId="3" fillId="3" borderId="16" xfId="2" applyFont="1" applyFill="1" applyBorder="1" applyAlignment="1">
      <alignment horizontal="center" vertical="center"/>
    </xf>
    <xf numFmtId="0" fontId="3" fillId="0" borderId="9" xfId="0" applyFont="1" applyBorder="1"/>
    <xf numFmtId="0" fontId="6" fillId="3" borderId="2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shrinkToFit="1"/>
    </xf>
    <xf numFmtId="0" fontId="3" fillId="3" borderId="10" xfId="0" applyFont="1" applyFill="1" applyBorder="1"/>
    <xf numFmtId="0" fontId="6" fillId="3" borderId="3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3" borderId="28" xfId="0" applyFont="1" applyFill="1" applyBorder="1" applyAlignment="1">
      <alignment horizontal="center" vertical="center" textRotation="255"/>
    </xf>
    <xf numFmtId="0" fontId="3" fillId="3" borderId="25" xfId="0" applyFont="1" applyFill="1" applyBorder="1" applyAlignment="1">
      <alignment horizontal="center" vertical="center" textRotation="255"/>
    </xf>
    <xf numFmtId="0" fontId="3" fillId="3" borderId="26" xfId="0" applyFont="1" applyFill="1" applyBorder="1" applyAlignment="1">
      <alignment horizontal="center" vertical="center" textRotation="255"/>
    </xf>
    <xf numFmtId="0" fontId="3" fillId="3" borderId="17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9" fontId="3" fillId="4" borderId="2" xfId="2" applyFont="1" applyFill="1" applyBorder="1" applyAlignment="1">
      <alignment horizontal="center" vertical="center"/>
    </xf>
    <xf numFmtId="9" fontId="3" fillId="4" borderId="3" xfId="2" applyFont="1" applyFill="1" applyBorder="1" applyAlignment="1">
      <alignment horizontal="center" vertical="center"/>
    </xf>
    <xf numFmtId="9" fontId="3" fillId="4" borderId="4" xfId="2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9" fontId="3" fillId="3" borderId="12" xfId="2" applyFont="1" applyFill="1" applyBorder="1" applyAlignment="1">
      <alignment horizontal="center" vertical="center"/>
    </xf>
    <xf numFmtId="9" fontId="3" fillId="3" borderId="20" xfId="2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</cellXfs>
  <cellStyles count="4">
    <cellStyle name="パーセント" xfId="2" builtinId="5"/>
    <cellStyle name="ハイパーリンク" xfId="3" builtinId="8"/>
    <cellStyle name="通貨" xfId="1" builtinId="7"/>
    <cellStyle name="標準" xfId="0" builtinId="0"/>
  </cellStyles>
  <dxfs count="4"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  <dxf>
      <fill>
        <patternFill>
          <bgColor rgb="FFFFFFCC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CCFFCC"/>
      <color rgb="FFCCFF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21</xdr:row>
      <xdr:rowOff>123825</xdr:rowOff>
    </xdr:from>
    <xdr:to>
      <xdr:col>10</xdr:col>
      <xdr:colOff>342900</xdr:colOff>
      <xdr:row>23</xdr:row>
      <xdr:rowOff>133350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12B847FC-C97E-48D4-B386-330F040EB585}"/>
            </a:ext>
          </a:extLst>
        </xdr:cNvPr>
        <xdr:cNvSpPr/>
      </xdr:nvSpPr>
      <xdr:spPr>
        <a:xfrm>
          <a:off x="5943600" y="3371850"/>
          <a:ext cx="1447800" cy="314325"/>
        </a:xfrm>
        <a:prstGeom prst="wedgeRoundRectCallout">
          <a:avLst>
            <a:gd name="adj1" fmla="val -69028"/>
            <a:gd name="adj2" fmla="val -39466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  <xdr:twoCellAnchor>
    <xdr:from>
      <xdr:col>2</xdr:col>
      <xdr:colOff>600075</xdr:colOff>
      <xdr:row>21</xdr:row>
      <xdr:rowOff>47625</xdr:rowOff>
    </xdr:from>
    <xdr:to>
      <xdr:col>3</xdr:col>
      <xdr:colOff>314325</xdr:colOff>
      <xdr:row>25</xdr:row>
      <xdr:rowOff>142875</xdr:rowOff>
    </xdr:to>
    <xdr:sp macro="" textlink="">
      <xdr:nvSpPr>
        <xdr:cNvPr id="4" name="角丸四角形吹き出し 4">
          <a:extLst>
            <a:ext uri="{FF2B5EF4-FFF2-40B4-BE49-F238E27FC236}">
              <a16:creationId xmlns:a16="http://schemas.microsoft.com/office/drawing/2014/main" id="{E084B87C-BD3D-52B4-03A5-744AAEE39631}"/>
            </a:ext>
          </a:extLst>
        </xdr:cNvPr>
        <xdr:cNvSpPr/>
      </xdr:nvSpPr>
      <xdr:spPr>
        <a:xfrm>
          <a:off x="1685925" y="3295650"/>
          <a:ext cx="1466850" cy="704850"/>
        </a:xfrm>
        <a:prstGeom prst="wedgeRoundRectCallout">
          <a:avLst>
            <a:gd name="adj1" fmla="val -46700"/>
            <a:gd name="adj2" fmla="val -186600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ピンク文字はパーティ後に残ったらお持ち帰り</a:t>
          </a:r>
        </a:p>
      </xdr:txBody>
    </xdr:sp>
    <xdr:clientData/>
  </xdr:twoCellAnchor>
  <xdr:twoCellAnchor>
    <xdr:from>
      <xdr:col>8</xdr:col>
      <xdr:colOff>219075</xdr:colOff>
      <xdr:row>32</xdr:row>
      <xdr:rowOff>19049</xdr:rowOff>
    </xdr:from>
    <xdr:to>
      <xdr:col>10</xdr:col>
      <xdr:colOff>476250</xdr:colOff>
      <xdr:row>39</xdr:row>
      <xdr:rowOff>47624</xdr:rowOff>
    </xdr:to>
    <xdr:sp macro="" textlink="">
      <xdr:nvSpPr>
        <xdr:cNvPr id="8" name="角丸四角形吹き出し 4">
          <a:extLst>
            <a:ext uri="{FF2B5EF4-FFF2-40B4-BE49-F238E27FC236}">
              <a16:creationId xmlns:a16="http://schemas.microsoft.com/office/drawing/2014/main" id="{1129248F-6C1C-CC71-D50D-5C3768B685FB}"/>
            </a:ext>
          </a:extLst>
        </xdr:cNvPr>
        <xdr:cNvSpPr/>
      </xdr:nvSpPr>
      <xdr:spPr>
        <a:xfrm>
          <a:off x="5924550" y="4943474"/>
          <a:ext cx="1600200" cy="1095375"/>
        </a:xfrm>
        <a:prstGeom prst="wedgeRoundRectCallout">
          <a:avLst>
            <a:gd name="adj1" fmla="val -64286"/>
            <a:gd name="adj2" fmla="val -85923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個数を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にするとラインが緑色、金額が黄色になる。費用にはいれないけどラインを残したい場合に使用</a:t>
          </a:r>
        </a:p>
      </xdr:txBody>
    </xdr:sp>
    <xdr:clientData/>
  </xdr:twoCellAnchor>
  <xdr:twoCellAnchor>
    <xdr:from>
      <xdr:col>5</xdr:col>
      <xdr:colOff>161925</xdr:colOff>
      <xdr:row>0</xdr:row>
      <xdr:rowOff>47625</xdr:rowOff>
    </xdr:from>
    <xdr:to>
      <xdr:col>6</xdr:col>
      <xdr:colOff>466725</xdr:colOff>
      <xdr:row>2</xdr:row>
      <xdr:rowOff>66675</xdr:rowOff>
    </xdr:to>
    <xdr:sp macro="" textlink="">
      <xdr:nvSpPr>
        <xdr:cNvPr id="9" name="角丸四角形吹き出し 4">
          <a:extLst>
            <a:ext uri="{FF2B5EF4-FFF2-40B4-BE49-F238E27FC236}">
              <a16:creationId xmlns:a16="http://schemas.microsoft.com/office/drawing/2014/main" id="{4586430E-1A04-45C1-99D8-260E1CEF2D69}"/>
            </a:ext>
          </a:extLst>
        </xdr:cNvPr>
        <xdr:cNvSpPr/>
      </xdr:nvSpPr>
      <xdr:spPr>
        <a:xfrm>
          <a:off x="4124325" y="47625"/>
          <a:ext cx="885825" cy="323850"/>
        </a:xfrm>
        <a:prstGeom prst="wedgeRoundRectCallout">
          <a:avLst>
            <a:gd name="adj1" fmla="val -82700"/>
            <a:gd name="adj2" fmla="val 139323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税引き前単価</a:t>
          </a:r>
        </a:p>
      </xdr:txBody>
    </xdr:sp>
    <xdr:clientData/>
  </xdr:twoCellAnchor>
  <xdr:twoCellAnchor>
    <xdr:from>
      <xdr:col>6</xdr:col>
      <xdr:colOff>514349</xdr:colOff>
      <xdr:row>0</xdr:row>
      <xdr:rowOff>47625</xdr:rowOff>
    </xdr:from>
    <xdr:to>
      <xdr:col>9</xdr:col>
      <xdr:colOff>314325</xdr:colOff>
      <xdr:row>2</xdr:row>
      <xdr:rowOff>66675</xdr:rowOff>
    </xdr:to>
    <xdr:sp macro="" textlink="">
      <xdr:nvSpPr>
        <xdr:cNvPr id="10" name="角丸四角形吹き出し 4">
          <a:extLst>
            <a:ext uri="{FF2B5EF4-FFF2-40B4-BE49-F238E27FC236}">
              <a16:creationId xmlns:a16="http://schemas.microsoft.com/office/drawing/2014/main" id="{135FEBF4-AD34-0D35-E89B-A25BB58AAE85}"/>
            </a:ext>
          </a:extLst>
        </xdr:cNvPr>
        <xdr:cNvSpPr/>
      </xdr:nvSpPr>
      <xdr:spPr>
        <a:xfrm>
          <a:off x="5057774" y="47625"/>
          <a:ext cx="1619251" cy="333375"/>
        </a:xfrm>
        <a:prstGeom prst="wedgeRoundRectCallout">
          <a:avLst>
            <a:gd name="adj1" fmla="val -104377"/>
            <a:gd name="adj2" fmla="val 153609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税引き後単価を自動計算</a:t>
          </a:r>
        </a:p>
      </xdr:txBody>
    </xdr:sp>
    <xdr:clientData/>
  </xdr:twoCellAnchor>
  <xdr:twoCellAnchor>
    <xdr:from>
      <xdr:col>8</xdr:col>
      <xdr:colOff>47625</xdr:colOff>
      <xdr:row>9</xdr:row>
      <xdr:rowOff>38099</xdr:rowOff>
    </xdr:from>
    <xdr:to>
      <xdr:col>10</xdr:col>
      <xdr:colOff>495300</xdr:colOff>
      <xdr:row>19</xdr:row>
      <xdr:rowOff>66675</xdr:rowOff>
    </xdr:to>
    <xdr:sp macro="" textlink="">
      <xdr:nvSpPr>
        <xdr:cNvPr id="11" name="角丸四角形吹き出し 4">
          <a:extLst>
            <a:ext uri="{FF2B5EF4-FFF2-40B4-BE49-F238E27FC236}">
              <a16:creationId xmlns:a16="http://schemas.microsoft.com/office/drawing/2014/main" id="{22A016E9-7F37-14A6-0080-0AC83B757E60}"/>
            </a:ext>
          </a:extLst>
        </xdr:cNvPr>
        <xdr:cNvSpPr/>
      </xdr:nvSpPr>
      <xdr:spPr>
        <a:xfrm>
          <a:off x="5753100" y="1457324"/>
          <a:ext cx="1790700" cy="1552576"/>
        </a:xfrm>
        <a:prstGeom prst="wedgeRoundRectCallout">
          <a:avLst>
            <a:gd name="adj1" fmla="val -53787"/>
            <a:gd name="adj2" fmla="val -58092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Final Total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つある理由は、買ったけどサービスしたい場合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Final Total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にする。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Total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⇒かかった費用がわかる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Final Total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⇒各自の金額には反映する</a:t>
          </a:r>
        </a:p>
      </xdr:txBody>
    </xdr:sp>
    <xdr:clientData/>
  </xdr:twoCellAnchor>
  <xdr:twoCellAnchor>
    <xdr:from>
      <xdr:col>3</xdr:col>
      <xdr:colOff>514350</xdr:colOff>
      <xdr:row>65</xdr:row>
      <xdr:rowOff>76199</xdr:rowOff>
    </xdr:from>
    <xdr:to>
      <xdr:col>6</xdr:col>
      <xdr:colOff>409575</xdr:colOff>
      <xdr:row>69</xdr:row>
      <xdr:rowOff>28574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CFD9D1E3-2D96-5EAC-9CB8-A819F63AF647}"/>
            </a:ext>
          </a:extLst>
        </xdr:cNvPr>
        <xdr:cNvSpPr/>
      </xdr:nvSpPr>
      <xdr:spPr>
        <a:xfrm>
          <a:off x="3352800" y="9582149"/>
          <a:ext cx="1600200" cy="561975"/>
        </a:xfrm>
        <a:prstGeom prst="wedgeRoundRectCallout">
          <a:avLst>
            <a:gd name="adj1" fmla="val -104763"/>
            <a:gd name="adj2" fmla="val -74837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MENU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もコメント</a:t>
          </a:r>
        </a:p>
      </xdr:txBody>
    </xdr:sp>
    <xdr:clientData/>
  </xdr:twoCellAnchor>
  <xdr:twoCellAnchor>
    <xdr:from>
      <xdr:col>3</xdr:col>
      <xdr:colOff>485775</xdr:colOff>
      <xdr:row>59</xdr:row>
      <xdr:rowOff>123824</xdr:rowOff>
    </xdr:from>
    <xdr:to>
      <xdr:col>6</xdr:col>
      <xdr:colOff>381000</xdr:colOff>
      <xdr:row>63</xdr:row>
      <xdr:rowOff>76199</xdr:rowOff>
    </xdr:to>
    <xdr:sp macro="" textlink="">
      <xdr:nvSpPr>
        <xdr:cNvPr id="16" name="角丸四角形吹き出し 4">
          <a:extLst>
            <a:ext uri="{FF2B5EF4-FFF2-40B4-BE49-F238E27FC236}">
              <a16:creationId xmlns:a16="http://schemas.microsoft.com/office/drawing/2014/main" id="{2CD80AE7-BAA3-3D9A-D858-037E694BCDF9}"/>
            </a:ext>
          </a:extLst>
        </xdr:cNvPr>
        <xdr:cNvSpPr/>
      </xdr:nvSpPr>
      <xdr:spPr>
        <a:xfrm>
          <a:off x="3324225" y="8715374"/>
          <a:ext cx="1600200" cy="561975"/>
        </a:xfrm>
        <a:prstGeom prst="wedgeRoundRectCallout">
          <a:avLst>
            <a:gd name="adj1" fmla="val -104763"/>
            <a:gd name="adj2" fmla="val -74837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準備の日程、日付を入れれば曜日が自動で入る</a:t>
          </a:r>
        </a:p>
      </xdr:txBody>
    </xdr:sp>
    <xdr:clientData/>
  </xdr:twoCellAnchor>
  <xdr:twoCellAnchor>
    <xdr:from>
      <xdr:col>3</xdr:col>
      <xdr:colOff>495300</xdr:colOff>
      <xdr:row>71</xdr:row>
      <xdr:rowOff>95249</xdr:rowOff>
    </xdr:from>
    <xdr:to>
      <xdr:col>6</xdr:col>
      <xdr:colOff>390525</xdr:colOff>
      <xdr:row>77</xdr:row>
      <xdr:rowOff>0</xdr:rowOff>
    </xdr:to>
    <xdr:sp macro="" textlink="">
      <xdr:nvSpPr>
        <xdr:cNvPr id="17" name="角丸四角形吹き出し 4">
          <a:extLst>
            <a:ext uri="{FF2B5EF4-FFF2-40B4-BE49-F238E27FC236}">
              <a16:creationId xmlns:a16="http://schemas.microsoft.com/office/drawing/2014/main" id="{22797832-9574-B924-E28B-36B81C3EEBB9}"/>
            </a:ext>
          </a:extLst>
        </xdr:cNvPr>
        <xdr:cNvSpPr/>
      </xdr:nvSpPr>
      <xdr:spPr>
        <a:xfrm>
          <a:off x="3333750" y="10515599"/>
          <a:ext cx="1600200" cy="857251"/>
        </a:xfrm>
        <a:prstGeom prst="wedgeRoundRectCallout">
          <a:avLst>
            <a:gd name="adj1" fmla="val -104763"/>
            <a:gd name="adj2" fmla="val -74837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課題は自由に書いて管理</a:t>
          </a:r>
          <a:endParaRPr kumimoji="1" lang="en-US" altLang="ja-JP" sz="9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課題は何を気を付ければいいかブログにアップ予定</a:t>
          </a:r>
        </a:p>
      </xdr:txBody>
    </xdr:sp>
    <xdr:clientData/>
  </xdr:twoCellAnchor>
  <xdr:twoCellAnchor>
    <xdr:from>
      <xdr:col>1</xdr:col>
      <xdr:colOff>38101</xdr:colOff>
      <xdr:row>0</xdr:row>
      <xdr:rowOff>114299</xdr:rowOff>
    </xdr:from>
    <xdr:to>
      <xdr:col>1</xdr:col>
      <xdr:colOff>704851</xdr:colOff>
      <xdr:row>3</xdr:row>
      <xdr:rowOff>9524</xdr:rowOff>
    </xdr:to>
    <xdr:sp macro="" textlink="">
      <xdr:nvSpPr>
        <xdr:cNvPr id="18" name="矢印: 下 17">
          <a:extLst>
            <a:ext uri="{FF2B5EF4-FFF2-40B4-BE49-F238E27FC236}">
              <a16:creationId xmlns:a16="http://schemas.microsoft.com/office/drawing/2014/main" id="{E0865CCF-87D3-DFF8-9CB3-4AD179C9A7BB}"/>
            </a:ext>
          </a:extLst>
        </xdr:cNvPr>
        <xdr:cNvSpPr/>
      </xdr:nvSpPr>
      <xdr:spPr>
        <a:xfrm>
          <a:off x="314326" y="114299"/>
          <a:ext cx="666750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①</a:t>
          </a:r>
        </a:p>
      </xdr:txBody>
    </xdr:sp>
    <xdr:clientData/>
  </xdr:twoCellAnchor>
  <xdr:twoCellAnchor>
    <xdr:from>
      <xdr:col>2</xdr:col>
      <xdr:colOff>447676</xdr:colOff>
      <xdr:row>0</xdr:row>
      <xdr:rowOff>85724</xdr:rowOff>
    </xdr:from>
    <xdr:to>
      <xdr:col>2</xdr:col>
      <xdr:colOff>1114426</xdr:colOff>
      <xdr:row>2</xdr:row>
      <xdr:rowOff>133349</xdr:rowOff>
    </xdr:to>
    <xdr:sp macro="" textlink="">
      <xdr:nvSpPr>
        <xdr:cNvPr id="23" name="矢印: 下 22">
          <a:extLst>
            <a:ext uri="{FF2B5EF4-FFF2-40B4-BE49-F238E27FC236}">
              <a16:creationId xmlns:a16="http://schemas.microsoft.com/office/drawing/2014/main" id="{2783020C-04E1-DAF5-D5BE-BA376CC07DEA}"/>
            </a:ext>
          </a:extLst>
        </xdr:cNvPr>
        <xdr:cNvSpPr/>
      </xdr:nvSpPr>
      <xdr:spPr>
        <a:xfrm>
          <a:off x="1533526" y="85724"/>
          <a:ext cx="666750" cy="352425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②</a:t>
          </a:r>
        </a:p>
      </xdr:txBody>
    </xdr:sp>
    <xdr:clientData/>
  </xdr:twoCellAnchor>
  <xdr:twoCellAnchor>
    <xdr:from>
      <xdr:col>2</xdr:col>
      <xdr:colOff>1676401</xdr:colOff>
      <xdr:row>0</xdr:row>
      <xdr:rowOff>85724</xdr:rowOff>
    </xdr:from>
    <xdr:to>
      <xdr:col>4</xdr:col>
      <xdr:colOff>47626</xdr:colOff>
      <xdr:row>2</xdr:row>
      <xdr:rowOff>133349</xdr:rowOff>
    </xdr:to>
    <xdr:sp macro="" textlink="">
      <xdr:nvSpPr>
        <xdr:cNvPr id="24" name="矢印: 下 23">
          <a:extLst>
            <a:ext uri="{FF2B5EF4-FFF2-40B4-BE49-F238E27FC236}">
              <a16:creationId xmlns:a16="http://schemas.microsoft.com/office/drawing/2014/main" id="{018C1F2B-0717-2FA8-D171-EDA92DE15632}"/>
            </a:ext>
          </a:extLst>
        </xdr:cNvPr>
        <xdr:cNvSpPr/>
      </xdr:nvSpPr>
      <xdr:spPr>
        <a:xfrm>
          <a:off x="2762251" y="85724"/>
          <a:ext cx="666750" cy="352425"/>
        </a:xfrm>
        <a:prstGeom prst="downArrow">
          <a:avLst>
            <a:gd name="adj1" fmla="val 52857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③</a:t>
          </a:r>
        </a:p>
      </xdr:txBody>
    </xdr:sp>
    <xdr:clientData/>
  </xdr:twoCellAnchor>
  <xdr:twoCellAnchor>
    <xdr:from>
      <xdr:col>1</xdr:col>
      <xdr:colOff>342901</xdr:colOff>
      <xdr:row>37</xdr:row>
      <xdr:rowOff>38099</xdr:rowOff>
    </xdr:from>
    <xdr:to>
      <xdr:col>2</xdr:col>
      <xdr:colOff>200026</xdr:colOff>
      <xdr:row>39</xdr:row>
      <xdr:rowOff>85724</xdr:rowOff>
    </xdr:to>
    <xdr:sp macro="" textlink="">
      <xdr:nvSpPr>
        <xdr:cNvPr id="25" name="矢印: 下 24">
          <a:extLst>
            <a:ext uri="{FF2B5EF4-FFF2-40B4-BE49-F238E27FC236}">
              <a16:creationId xmlns:a16="http://schemas.microsoft.com/office/drawing/2014/main" id="{C247C736-3598-1051-2892-072D6FA99CCA}"/>
            </a:ext>
          </a:extLst>
        </xdr:cNvPr>
        <xdr:cNvSpPr/>
      </xdr:nvSpPr>
      <xdr:spPr>
        <a:xfrm>
          <a:off x="619126" y="5724524"/>
          <a:ext cx="666750" cy="352425"/>
        </a:xfrm>
        <a:prstGeom prst="downArrow">
          <a:avLst>
            <a:gd name="adj1" fmla="val 52857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⑤</a:t>
          </a:r>
        </a:p>
      </xdr:txBody>
    </xdr:sp>
    <xdr:clientData/>
  </xdr:twoCellAnchor>
  <xdr:twoCellAnchor>
    <xdr:from>
      <xdr:col>3</xdr:col>
      <xdr:colOff>504826</xdr:colOff>
      <xdr:row>0</xdr:row>
      <xdr:rowOff>85724</xdr:rowOff>
    </xdr:from>
    <xdr:to>
      <xdr:col>5</xdr:col>
      <xdr:colOff>47626</xdr:colOff>
      <xdr:row>2</xdr:row>
      <xdr:rowOff>133349</xdr:rowOff>
    </xdr:to>
    <xdr:sp macro="" textlink="">
      <xdr:nvSpPr>
        <xdr:cNvPr id="28" name="矢印: 下 27">
          <a:extLst>
            <a:ext uri="{FF2B5EF4-FFF2-40B4-BE49-F238E27FC236}">
              <a16:creationId xmlns:a16="http://schemas.microsoft.com/office/drawing/2014/main" id="{3E29996E-46FE-FDCF-8F8A-2195E160153E}"/>
            </a:ext>
          </a:extLst>
        </xdr:cNvPr>
        <xdr:cNvSpPr/>
      </xdr:nvSpPr>
      <xdr:spPr>
        <a:xfrm>
          <a:off x="3343276" y="85724"/>
          <a:ext cx="666750" cy="352425"/>
        </a:xfrm>
        <a:prstGeom prst="downArrow">
          <a:avLst>
            <a:gd name="adj1" fmla="val 52857"/>
            <a:gd name="adj2" fmla="val 50000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④</a:t>
          </a:r>
        </a:p>
      </xdr:txBody>
    </xdr:sp>
    <xdr:clientData/>
  </xdr:twoCellAnchor>
  <xdr:twoCellAnchor>
    <xdr:from>
      <xdr:col>1</xdr:col>
      <xdr:colOff>371475</xdr:colOff>
      <xdr:row>39</xdr:row>
      <xdr:rowOff>142875</xdr:rowOff>
    </xdr:from>
    <xdr:to>
      <xdr:col>2</xdr:col>
      <xdr:colOff>190500</xdr:colOff>
      <xdr:row>42</xdr:row>
      <xdr:rowOff>95251</xdr:rowOff>
    </xdr:to>
    <xdr:sp macro="" textlink="">
      <xdr:nvSpPr>
        <xdr:cNvPr id="30" name="矢印: 下 29">
          <a:extLst>
            <a:ext uri="{FF2B5EF4-FFF2-40B4-BE49-F238E27FC236}">
              <a16:creationId xmlns:a16="http://schemas.microsoft.com/office/drawing/2014/main" id="{0F82B91B-2470-10C6-44AB-79E27902499B}"/>
            </a:ext>
          </a:extLst>
        </xdr:cNvPr>
        <xdr:cNvSpPr/>
      </xdr:nvSpPr>
      <xdr:spPr>
        <a:xfrm>
          <a:off x="647700" y="6134100"/>
          <a:ext cx="628650" cy="409576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</a:rPr>
            <a:t>⑥</a:t>
          </a:r>
        </a:p>
      </xdr:txBody>
    </xdr:sp>
    <xdr:clientData/>
  </xdr:twoCellAnchor>
  <xdr:twoCellAnchor>
    <xdr:from>
      <xdr:col>4</xdr:col>
      <xdr:colOff>323849</xdr:colOff>
      <xdr:row>35</xdr:row>
      <xdr:rowOff>104775</xdr:rowOff>
    </xdr:from>
    <xdr:to>
      <xdr:col>7</xdr:col>
      <xdr:colOff>323849</xdr:colOff>
      <xdr:row>38</xdr:row>
      <xdr:rowOff>19050</xdr:rowOff>
    </xdr:to>
    <xdr:sp macro="" textlink="">
      <xdr:nvSpPr>
        <xdr:cNvPr id="31" name="角丸四角形吹き出し 4">
          <a:extLst>
            <a:ext uri="{FF2B5EF4-FFF2-40B4-BE49-F238E27FC236}">
              <a16:creationId xmlns:a16="http://schemas.microsoft.com/office/drawing/2014/main" id="{D7260558-709F-3A20-395A-73D9A849E92B}"/>
            </a:ext>
          </a:extLst>
        </xdr:cNvPr>
        <xdr:cNvSpPr/>
      </xdr:nvSpPr>
      <xdr:spPr>
        <a:xfrm>
          <a:off x="3705224" y="5505450"/>
          <a:ext cx="1743075" cy="371475"/>
        </a:xfrm>
        <a:prstGeom prst="wedgeRoundRectCallout">
          <a:avLst>
            <a:gd name="adj1" fmla="val 12392"/>
            <a:gd name="adj2" fmla="val 213682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実際にかかった金額の合計</a:t>
          </a:r>
        </a:p>
      </xdr:txBody>
    </xdr:sp>
    <xdr:clientData/>
  </xdr:twoCellAnchor>
  <xdr:twoCellAnchor>
    <xdr:from>
      <xdr:col>2</xdr:col>
      <xdr:colOff>1571625</xdr:colOff>
      <xdr:row>37</xdr:row>
      <xdr:rowOff>114299</xdr:rowOff>
    </xdr:from>
    <xdr:to>
      <xdr:col>5</xdr:col>
      <xdr:colOff>295275</xdr:colOff>
      <xdr:row>41</xdr:row>
      <xdr:rowOff>95249</xdr:rowOff>
    </xdr:to>
    <xdr:sp macro="" textlink="">
      <xdr:nvSpPr>
        <xdr:cNvPr id="7" name="角丸四角形吹き出し 4">
          <a:extLst>
            <a:ext uri="{FF2B5EF4-FFF2-40B4-BE49-F238E27FC236}">
              <a16:creationId xmlns:a16="http://schemas.microsoft.com/office/drawing/2014/main" id="{466BCFC5-E024-B725-D9A6-A4CA7373EBE7}"/>
            </a:ext>
          </a:extLst>
        </xdr:cNvPr>
        <xdr:cNvSpPr/>
      </xdr:nvSpPr>
      <xdr:spPr>
        <a:xfrm>
          <a:off x="2657475" y="5810249"/>
          <a:ext cx="1600200" cy="590550"/>
        </a:xfrm>
        <a:prstGeom prst="wedgeRoundRectCallout">
          <a:avLst>
            <a:gd name="adj1" fmla="val 22023"/>
            <a:gd name="adj2" fmla="val 155928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男子は女子より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2,000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円多い場合は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2,000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と入力</a:t>
          </a:r>
        </a:p>
      </xdr:txBody>
    </xdr:sp>
    <xdr:clientData/>
  </xdr:twoCellAnchor>
  <xdr:twoCellAnchor>
    <xdr:from>
      <xdr:col>3</xdr:col>
      <xdr:colOff>438150</xdr:colOff>
      <xdr:row>51</xdr:row>
      <xdr:rowOff>19049</xdr:rowOff>
    </xdr:from>
    <xdr:to>
      <xdr:col>6</xdr:col>
      <xdr:colOff>333375</xdr:colOff>
      <xdr:row>54</xdr:row>
      <xdr:rowOff>123824</xdr:rowOff>
    </xdr:to>
    <xdr:sp macro="" textlink="">
      <xdr:nvSpPr>
        <xdr:cNvPr id="2" name="角丸四角形吹き出し 4">
          <a:extLst>
            <a:ext uri="{FF2B5EF4-FFF2-40B4-BE49-F238E27FC236}">
              <a16:creationId xmlns:a16="http://schemas.microsoft.com/office/drawing/2014/main" id="{B64F65C4-F8E0-354F-E4EF-72AC6CCEA191}"/>
            </a:ext>
          </a:extLst>
        </xdr:cNvPr>
        <xdr:cNvSpPr/>
      </xdr:nvSpPr>
      <xdr:spPr>
        <a:xfrm>
          <a:off x="3276600" y="7858124"/>
          <a:ext cx="1600200" cy="590550"/>
        </a:xfrm>
        <a:prstGeom prst="wedgeRoundRectCallout">
          <a:avLst>
            <a:gd name="adj1" fmla="val -21430"/>
            <a:gd name="adj2" fmla="val -127943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女子の支払額が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円の場合は</a:t>
          </a:r>
          <a:r>
            <a:rPr kumimoji="1" lang="en-US" altLang="ja-JP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1,000</a:t>
          </a:r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と入力</a:t>
          </a:r>
        </a:p>
      </xdr:txBody>
    </xdr:sp>
    <xdr:clientData/>
  </xdr:twoCellAnchor>
  <xdr:twoCellAnchor>
    <xdr:from>
      <xdr:col>5</xdr:col>
      <xdr:colOff>133349</xdr:colOff>
      <xdr:row>19</xdr:row>
      <xdr:rowOff>76200</xdr:rowOff>
    </xdr:from>
    <xdr:to>
      <xdr:col>7</xdr:col>
      <xdr:colOff>504824</xdr:colOff>
      <xdr:row>24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FF02CF2-9CFE-EE34-C789-2F1820052C09}"/>
            </a:ext>
          </a:extLst>
        </xdr:cNvPr>
        <xdr:cNvSpPr/>
      </xdr:nvSpPr>
      <xdr:spPr>
        <a:xfrm>
          <a:off x="4095749" y="3019425"/>
          <a:ext cx="1533525" cy="685800"/>
        </a:xfrm>
        <a:prstGeom prst="ellipse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43</xdr:row>
      <xdr:rowOff>0</xdr:rowOff>
    </xdr:from>
    <xdr:to>
      <xdr:col>7</xdr:col>
      <xdr:colOff>66675</xdr:colOff>
      <xdr:row>49</xdr:row>
      <xdr:rowOff>85725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CB76B33-DF04-7E85-1D9A-9677F7630E6A}"/>
            </a:ext>
          </a:extLst>
        </xdr:cNvPr>
        <xdr:cNvSpPr/>
      </xdr:nvSpPr>
      <xdr:spPr>
        <a:xfrm>
          <a:off x="3990975" y="6600825"/>
          <a:ext cx="1200150" cy="1047750"/>
        </a:xfrm>
        <a:prstGeom prst="roundRect">
          <a:avLst/>
        </a:prstGeom>
        <a:noFill/>
        <a:ln w="254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381000</xdr:colOff>
      <xdr:row>46</xdr:row>
      <xdr:rowOff>114300</xdr:rowOff>
    </xdr:from>
    <xdr:to>
      <xdr:col>9</xdr:col>
      <xdr:colOff>590550</xdr:colOff>
      <xdr:row>48</xdr:row>
      <xdr:rowOff>104775</xdr:rowOff>
    </xdr:to>
    <xdr:sp macro="" textlink="">
      <xdr:nvSpPr>
        <xdr:cNvPr id="13" name="角丸四角形吹き出し 4">
          <a:extLst>
            <a:ext uri="{FF2B5EF4-FFF2-40B4-BE49-F238E27FC236}">
              <a16:creationId xmlns:a16="http://schemas.microsoft.com/office/drawing/2014/main" id="{BA793184-C33A-D16D-5A1D-09FA3B20A88E}"/>
            </a:ext>
          </a:extLst>
        </xdr:cNvPr>
        <xdr:cNvSpPr/>
      </xdr:nvSpPr>
      <xdr:spPr>
        <a:xfrm>
          <a:off x="5505450" y="7191375"/>
          <a:ext cx="1447800" cy="314325"/>
        </a:xfrm>
        <a:prstGeom prst="wedgeRoundRectCallout">
          <a:avLst>
            <a:gd name="adj1" fmla="val -69028"/>
            <a:gd name="adj2" fmla="val -39466"/>
            <a:gd name="adj3" fmla="val 16667"/>
          </a:avLst>
        </a:prstGeom>
        <a:solidFill>
          <a:srgbClr val="FFCC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自動計算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F03B-0E2A-47E8-BA23-4208198827A7}">
  <dimension ref="A1:M87"/>
  <sheetViews>
    <sheetView tabSelected="1" workbookViewId="0">
      <selection activeCell="J2" sqref="J2"/>
    </sheetView>
  </sheetViews>
  <sheetFormatPr defaultRowHeight="12"/>
  <cols>
    <col min="1" max="1" width="3.625" style="1" customWidth="1"/>
    <col min="2" max="2" width="10.625" style="1" customWidth="1"/>
    <col min="3" max="3" width="23" style="1" customWidth="1"/>
    <col min="4" max="4" width="7.125" style="1" customWidth="1"/>
    <col min="5" max="8" width="7.625" style="1" customWidth="1"/>
    <col min="9" max="9" width="8.625" style="1" customWidth="1"/>
    <col min="10" max="16384" width="9" style="1"/>
  </cols>
  <sheetData>
    <row r="1" spans="1:13" ht="14.25" customHeight="1" thickBot="1">
      <c r="A1" s="30" t="s">
        <v>142</v>
      </c>
      <c r="B1" s="30"/>
      <c r="C1" s="62" t="s">
        <v>1</v>
      </c>
      <c r="D1" s="65"/>
      <c r="E1" s="63" t="s">
        <v>3</v>
      </c>
      <c r="F1" s="86" t="s">
        <v>4</v>
      </c>
      <c r="G1" s="86"/>
      <c r="H1" s="87"/>
      <c r="I1" s="48" t="s">
        <v>141</v>
      </c>
    </row>
    <row r="2" spans="1:13" ht="13.5" thickTop="1" thickBot="1">
      <c r="A2" s="44" t="s">
        <v>143</v>
      </c>
      <c r="B2" s="44" t="s">
        <v>5</v>
      </c>
      <c r="C2" s="3" t="s">
        <v>89</v>
      </c>
      <c r="D2" s="46" t="s">
        <v>6</v>
      </c>
      <c r="E2" s="64" t="s">
        <v>7</v>
      </c>
      <c r="F2" s="46" t="s">
        <v>7</v>
      </c>
      <c r="G2" s="45" t="s">
        <v>8</v>
      </c>
      <c r="H2" s="4" t="s">
        <v>9</v>
      </c>
      <c r="I2" s="47" t="s">
        <v>10</v>
      </c>
      <c r="J2" s="2"/>
    </row>
    <row r="3" spans="1:13" ht="12" customHeight="1" thickTop="1">
      <c r="A3" s="7">
        <f t="shared" ref="A3:A48" si="0">ROW()-2</f>
        <v>1</v>
      </c>
      <c r="B3" s="71" t="s">
        <v>136</v>
      </c>
      <c r="C3" s="25" t="s">
        <v>121</v>
      </c>
      <c r="D3" s="20" t="s">
        <v>13</v>
      </c>
      <c r="E3" s="21">
        <v>0</v>
      </c>
      <c r="F3" s="5">
        <f>ROUNDUP(E3*1.1,0)</f>
        <v>0</v>
      </c>
      <c r="G3" s="10">
        <f t="shared" ref="G3:G7" si="1">F3*D3</f>
        <v>0</v>
      </c>
      <c r="H3" s="10">
        <f t="shared" ref="H3:H7" si="2">G3</f>
        <v>0</v>
      </c>
      <c r="I3" s="21"/>
      <c r="L3" s="6"/>
      <c r="M3" s="6"/>
    </row>
    <row r="4" spans="1:13" ht="12" customHeight="1">
      <c r="A4" s="7">
        <f t="shared" si="0"/>
        <v>2</v>
      </c>
      <c r="B4" s="71"/>
      <c r="C4" s="25" t="s">
        <v>121</v>
      </c>
      <c r="D4" s="20" t="s">
        <v>13</v>
      </c>
      <c r="E4" s="21">
        <v>0</v>
      </c>
      <c r="F4" s="5">
        <f t="shared" ref="F4:F7" si="3">ROUNDUP(E4*1.1,0)</f>
        <v>0</v>
      </c>
      <c r="G4" s="10">
        <f t="shared" si="1"/>
        <v>0</v>
      </c>
      <c r="H4" s="10">
        <f t="shared" si="2"/>
        <v>0</v>
      </c>
      <c r="I4" s="21"/>
      <c r="L4" s="6"/>
      <c r="M4" s="6"/>
    </row>
    <row r="5" spans="1:13" ht="12" customHeight="1">
      <c r="A5" s="7">
        <f t="shared" si="0"/>
        <v>3</v>
      </c>
      <c r="B5" s="71"/>
      <c r="C5" s="25" t="s">
        <v>121</v>
      </c>
      <c r="D5" s="20" t="s">
        <v>13</v>
      </c>
      <c r="E5" s="21">
        <v>0</v>
      </c>
      <c r="F5" s="5">
        <f t="shared" si="3"/>
        <v>0</v>
      </c>
      <c r="G5" s="10">
        <f t="shared" si="1"/>
        <v>0</v>
      </c>
      <c r="H5" s="10">
        <f t="shared" si="2"/>
        <v>0</v>
      </c>
      <c r="I5" s="21"/>
      <c r="L5" s="6"/>
      <c r="M5" s="6"/>
    </row>
    <row r="6" spans="1:13" ht="12" customHeight="1">
      <c r="A6" s="7">
        <f t="shared" si="0"/>
        <v>4</v>
      </c>
      <c r="B6" s="71"/>
      <c r="C6" s="25" t="s">
        <v>121</v>
      </c>
      <c r="D6" s="20" t="s">
        <v>13</v>
      </c>
      <c r="E6" s="21">
        <v>0</v>
      </c>
      <c r="F6" s="5">
        <f t="shared" si="3"/>
        <v>0</v>
      </c>
      <c r="G6" s="10">
        <f t="shared" si="1"/>
        <v>0</v>
      </c>
      <c r="H6" s="10">
        <f t="shared" si="2"/>
        <v>0</v>
      </c>
      <c r="I6" s="21"/>
      <c r="L6" s="6"/>
      <c r="M6" s="6"/>
    </row>
    <row r="7" spans="1:13" ht="12" customHeight="1">
      <c r="A7" s="7">
        <f t="shared" si="0"/>
        <v>5</v>
      </c>
      <c r="B7" s="71"/>
      <c r="C7" s="25" t="s">
        <v>121</v>
      </c>
      <c r="D7" s="20" t="s">
        <v>13</v>
      </c>
      <c r="E7" s="21">
        <v>0</v>
      </c>
      <c r="F7" s="5">
        <f t="shared" si="3"/>
        <v>0</v>
      </c>
      <c r="G7" s="10">
        <f t="shared" si="1"/>
        <v>0</v>
      </c>
      <c r="H7" s="14">
        <f t="shared" si="2"/>
        <v>0</v>
      </c>
      <c r="I7" s="21"/>
      <c r="L7" s="6"/>
      <c r="M7" s="6"/>
    </row>
    <row r="8" spans="1:13" ht="12" customHeight="1">
      <c r="A8" s="7">
        <f t="shared" si="0"/>
        <v>6</v>
      </c>
      <c r="B8" s="71" t="s">
        <v>137</v>
      </c>
      <c r="C8" s="25" t="s">
        <v>121</v>
      </c>
      <c r="D8" s="20" t="s">
        <v>13</v>
      </c>
      <c r="E8" s="21">
        <v>0</v>
      </c>
      <c r="F8" s="5">
        <f>ROUNDUP(E8*1.1,0)</f>
        <v>0</v>
      </c>
      <c r="G8" s="10">
        <f t="shared" ref="G8:G12" si="4">F8*D8</f>
        <v>0</v>
      </c>
      <c r="H8" s="10">
        <f t="shared" ref="H8:H12" si="5">G8</f>
        <v>0</v>
      </c>
      <c r="I8" s="21"/>
      <c r="L8" s="6"/>
      <c r="M8" s="6"/>
    </row>
    <row r="9" spans="1:13" ht="12" customHeight="1">
      <c r="A9" s="7">
        <f t="shared" si="0"/>
        <v>7</v>
      </c>
      <c r="B9" s="71"/>
      <c r="C9" s="25" t="s">
        <v>121</v>
      </c>
      <c r="D9" s="20" t="s">
        <v>13</v>
      </c>
      <c r="E9" s="21">
        <v>0</v>
      </c>
      <c r="F9" s="5">
        <f t="shared" ref="F9:F12" si="6">ROUNDUP(E9*1.1,0)</f>
        <v>0</v>
      </c>
      <c r="G9" s="10">
        <f t="shared" si="4"/>
        <v>0</v>
      </c>
      <c r="H9" s="10">
        <f t="shared" si="5"/>
        <v>0</v>
      </c>
      <c r="I9" s="21"/>
      <c r="L9" s="6"/>
      <c r="M9" s="6"/>
    </row>
    <row r="10" spans="1:13" ht="12" customHeight="1">
      <c r="A10" s="7">
        <f t="shared" si="0"/>
        <v>8</v>
      </c>
      <c r="B10" s="71"/>
      <c r="C10" s="25" t="s">
        <v>121</v>
      </c>
      <c r="D10" s="20" t="s">
        <v>13</v>
      </c>
      <c r="E10" s="21">
        <v>0</v>
      </c>
      <c r="F10" s="5">
        <f t="shared" si="6"/>
        <v>0</v>
      </c>
      <c r="G10" s="10">
        <f t="shared" si="4"/>
        <v>0</v>
      </c>
      <c r="H10" s="10">
        <f t="shared" si="5"/>
        <v>0</v>
      </c>
      <c r="I10" s="21"/>
      <c r="L10" s="6"/>
      <c r="M10" s="6"/>
    </row>
    <row r="11" spans="1:13" ht="12" customHeight="1">
      <c r="A11" s="7">
        <f t="shared" si="0"/>
        <v>9</v>
      </c>
      <c r="B11" s="71"/>
      <c r="C11" s="25" t="s">
        <v>121</v>
      </c>
      <c r="D11" s="20" t="s">
        <v>13</v>
      </c>
      <c r="E11" s="21">
        <v>0</v>
      </c>
      <c r="F11" s="5">
        <f t="shared" si="6"/>
        <v>0</v>
      </c>
      <c r="G11" s="10">
        <f t="shared" si="4"/>
        <v>0</v>
      </c>
      <c r="H11" s="10">
        <f t="shared" si="5"/>
        <v>0</v>
      </c>
      <c r="I11" s="21"/>
      <c r="L11" s="6"/>
      <c r="M11" s="6"/>
    </row>
    <row r="12" spans="1:13" ht="12" customHeight="1">
      <c r="A12" s="7">
        <f t="shared" si="0"/>
        <v>10</v>
      </c>
      <c r="B12" s="71"/>
      <c r="C12" s="25" t="s">
        <v>121</v>
      </c>
      <c r="D12" s="20" t="s">
        <v>13</v>
      </c>
      <c r="E12" s="21">
        <v>0</v>
      </c>
      <c r="F12" s="5">
        <f t="shared" si="6"/>
        <v>0</v>
      </c>
      <c r="G12" s="10">
        <f t="shared" si="4"/>
        <v>0</v>
      </c>
      <c r="H12" s="14">
        <f t="shared" si="5"/>
        <v>0</v>
      </c>
      <c r="I12" s="21"/>
      <c r="L12" s="6"/>
      <c r="M12" s="6"/>
    </row>
    <row r="13" spans="1:13" ht="12" customHeight="1">
      <c r="A13" s="7">
        <f t="shared" si="0"/>
        <v>11</v>
      </c>
      <c r="B13" s="88" t="s">
        <v>138</v>
      </c>
      <c r="C13" s="25" t="s">
        <v>121</v>
      </c>
      <c r="D13" s="20" t="s">
        <v>13</v>
      </c>
      <c r="E13" s="21">
        <v>0</v>
      </c>
      <c r="F13" s="5">
        <f t="shared" ref="F13:F27" si="7">ROUNDUP(E13*1.08,0)</f>
        <v>0</v>
      </c>
      <c r="G13" s="10">
        <f t="shared" ref="G13:G47" si="8">F13*D13</f>
        <v>0</v>
      </c>
      <c r="H13" s="10">
        <f t="shared" ref="H13:H47" si="9">G13</f>
        <v>0</v>
      </c>
      <c r="I13" s="21"/>
      <c r="L13" s="6"/>
      <c r="M13" s="6"/>
    </row>
    <row r="14" spans="1:13" ht="12" customHeight="1">
      <c r="A14" s="7">
        <f t="shared" si="0"/>
        <v>12</v>
      </c>
      <c r="B14" s="89"/>
      <c r="C14" s="25" t="s">
        <v>121</v>
      </c>
      <c r="D14" s="20" t="s">
        <v>13</v>
      </c>
      <c r="E14" s="21">
        <v>0</v>
      </c>
      <c r="F14" s="5">
        <f t="shared" si="7"/>
        <v>0</v>
      </c>
      <c r="G14" s="10">
        <f t="shared" si="8"/>
        <v>0</v>
      </c>
      <c r="H14" s="10">
        <f t="shared" si="9"/>
        <v>0</v>
      </c>
      <c r="I14" s="21"/>
      <c r="L14" s="6"/>
      <c r="M14" s="6"/>
    </row>
    <row r="15" spans="1:13" ht="12" customHeight="1">
      <c r="A15" s="7">
        <f t="shared" si="0"/>
        <v>13</v>
      </c>
      <c r="B15" s="89"/>
      <c r="C15" s="25" t="s">
        <v>121</v>
      </c>
      <c r="D15" s="20" t="s">
        <v>13</v>
      </c>
      <c r="E15" s="21">
        <v>0</v>
      </c>
      <c r="F15" s="5">
        <f t="shared" si="7"/>
        <v>0</v>
      </c>
      <c r="G15" s="10">
        <f t="shared" si="8"/>
        <v>0</v>
      </c>
      <c r="H15" s="10">
        <f t="shared" si="9"/>
        <v>0</v>
      </c>
      <c r="I15" s="21"/>
      <c r="L15" s="6"/>
      <c r="M15" s="6"/>
    </row>
    <row r="16" spans="1:13" ht="12" customHeight="1">
      <c r="A16" s="7">
        <f t="shared" si="0"/>
        <v>14</v>
      </c>
      <c r="B16" s="89"/>
      <c r="C16" s="25" t="s">
        <v>121</v>
      </c>
      <c r="D16" s="20" t="s">
        <v>13</v>
      </c>
      <c r="E16" s="21">
        <v>0</v>
      </c>
      <c r="F16" s="5">
        <f t="shared" si="7"/>
        <v>0</v>
      </c>
      <c r="G16" s="10">
        <f t="shared" si="8"/>
        <v>0</v>
      </c>
      <c r="H16" s="10">
        <f t="shared" si="9"/>
        <v>0</v>
      </c>
      <c r="I16" s="21"/>
      <c r="L16" s="6"/>
      <c r="M16" s="6"/>
    </row>
    <row r="17" spans="1:13" ht="12" customHeight="1">
      <c r="A17" s="7">
        <f t="shared" si="0"/>
        <v>15</v>
      </c>
      <c r="B17" s="89"/>
      <c r="C17" s="25" t="s">
        <v>121</v>
      </c>
      <c r="D17" s="20" t="s">
        <v>13</v>
      </c>
      <c r="E17" s="21">
        <v>0</v>
      </c>
      <c r="F17" s="5">
        <f t="shared" si="7"/>
        <v>0</v>
      </c>
      <c r="G17" s="10">
        <f t="shared" si="8"/>
        <v>0</v>
      </c>
      <c r="H17" s="10">
        <f t="shared" si="9"/>
        <v>0</v>
      </c>
      <c r="I17" s="21"/>
      <c r="L17" s="6"/>
      <c r="M17" s="6"/>
    </row>
    <row r="18" spans="1:13" ht="12" customHeight="1">
      <c r="A18" s="7">
        <f t="shared" si="0"/>
        <v>16</v>
      </c>
      <c r="B18" s="89"/>
      <c r="C18" s="25" t="s">
        <v>121</v>
      </c>
      <c r="D18" s="20" t="s">
        <v>13</v>
      </c>
      <c r="E18" s="21">
        <v>0</v>
      </c>
      <c r="F18" s="5">
        <f t="shared" si="7"/>
        <v>0</v>
      </c>
      <c r="G18" s="10">
        <f t="shared" si="8"/>
        <v>0</v>
      </c>
      <c r="H18" s="10">
        <f t="shared" si="9"/>
        <v>0</v>
      </c>
      <c r="I18" s="21"/>
      <c r="L18" s="6"/>
      <c r="M18" s="6"/>
    </row>
    <row r="19" spans="1:13" ht="12" customHeight="1">
      <c r="A19" s="7">
        <f t="shared" si="0"/>
        <v>17</v>
      </c>
      <c r="B19" s="89"/>
      <c r="C19" s="25" t="s">
        <v>121</v>
      </c>
      <c r="D19" s="20" t="s">
        <v>13</v>
      </c>
      <c r="E19" s="21">
        <v>0</v>
      </c>
      <c r="F19" s="5">
        <f t="shared" si="7"/>
        <v>0</v>
      </c>
      <c r="G19" s="10">
        <f t="shared" si="8"/>
        <v>0</v>
      </c>
      <c r="H19" s="10">
        <f t="shared" si="9"/>
        <v>0</v>
      </c>
      <c r="I19" s="21"/>
      <c r="L19" s="6"/>
      <c r="M19" s="6"/>
    </row>
    <row r="20" spans="1:13" ht="12" customHeight="1">
      <c r="A20" s="7">
        <f t="shared" si="0"/>
        <v>18</v>
      </c>
      <c r="B20" s="89"/>
      <c r="C20" s="25" t="s">
        <v>121</v>
      </c>
      <c r="D20" s="20" t="s">
        <v>13</v>
      </c>
      <c r="E20" s="21">
        <v>0</v>
      </c>
      <c r="F20" s="5">
        <f t="shared" si="7"/>
        <v>0</v>
      </c>
      <c r="G20" s="10">
        <f t="shared" si="8"/>
        <v>0</v>
      </c>
      <c r="H20" s="10">
        <f t="shared" si="9"/>
        <v>0</v>
      </c>
      <c r="I20" s="21"/>
      <c r="L20" s="6"/>
      <c r="M20" s="6"/>
    </row>
    <row r="21" spans="1:13" ht="12" customHeight="1">
      <c r="A21" s="7">
        <f t="shared" si="0"/>
        <v>19</v>
      </c>
      <c r="B21" s="89"/>
      <c r="C21" s="25" t="s">
        <v>121</v>
      </c>
      <c r="D21" s="20" t="s">
        <v>13</v>
      </c>
      <c r="E21" s="21">
        <v>0</v>
      </c>
      <c r="F21" s="5">
        <f t="shared" si="7"/>
        <v>0</v>
      </c>
      <c r="G21" s="10">
        <f t="shared" si="8"/>
        <v>0</v>
      </c>
      <c r="H21" s="10">
        <f t="shared" si="9"/>
        <v>0</v>
      </c>
      <c r="I21" s="21"/>
      <c r="J21" s="11"/>
      <c r="L21" s="6"/>
      <c r="M21" s="6"/>
    </row>
    <row r="22" spans="1:13" ht="12" customHeight="1">
      <c r="A22" s="7">
        <f t="shared" si="0"/>
        <v>20</v>
      </c>
      <c r="B22" s="89"/>
      <c r="C22" s="25" t="s">
        <v>121</v>
      </c>
      <c r="D22" s="20" t="s">
        <v>13</v>
      </c>
      <c r="E22" s="21">
        <v>0</v>
      </c>
      <c r="F22" s="5">
        <f t="shared" si="7"/>
        <v>0</v>
      </c>
      <c r="G22" s="10">
        <f t="shared" si="8"/>
        <v>0</v>
      </c>
      <c r="H22" s="10">
        <f t="shared" si="9"/>
        <v>0</v>
      </c>
      <c r="I22" s="21"/>
      <c r="J22" s="11"/>
      <c r="L22" s="6"/>
      <c r="M22" s="6"/>
    </row>
    <row r="23" spans="1:13" ht="12" customHeight="1">
      <c r="A23" s="7">
        <f t="shared" si="0"/>
        <v>21</v>
      </c>
      <c r="B23" s="89"/>
      <c r="C23" s="25" t="s">
        <v>121</v>
      </c>
      <c r="D23" s="20" t="s">
        <v>13</v>
      </c>
      <c r="E23" s="21">
        <v>0</v>
      </c>
      <c r="F23" s="5">
        <f t="shared" si="7"/>
        <v>0</v>
      </c>
      <c r="G23" s="10">
        <f t="shared" si="8"/>
        <v>0</v>
      </c>
      <c r="H23" s="10">
        <f t="shared" si="9"/>
        <v>0</v>
      </c>
      <c r="I23" s="21"/>
      <c r="L23" s="6"/>
      <c r="M23" s="6"/>
    </row>
    <row r="24" spans="1:13" ht="12" customHeight="1">
      <c r="A24" s="7">
        <f t="shared" si="0"/>
        <v>22</v>
      </c>
      <c r="B24" s="89"/>
      <c r="C24" s="25" t="s">
        <v>121</v>
      </c>
      <c r="D24" s="20" t="s">
        <v>13</v>
      </c>
      <c r="E24" s="21">
        <v>0</v>
      </c>
      <c r="F24" s="5">
        <f t="shared" si="7"/>
        <v>0</v>
      </c>
      <c r="G24" s="10">
        <f t="shared" si="8"/>
        <v>0</v>
      </c>
      <c r="H24" s="10">
        <f t="shared" si="9"/>
        <v>0</v>
      </c>
      <c r="I24" s="21"/>
      <c r="L24" s="6"/>
      <c r="M24" s="6"/>
    </row>
    <row r="25" spans="1:13" ht="12" customHeight="1">
      <c r="A25" s="7">
        <f t="shared" si="0"/>
        <v>23</v>
      </c>
      <c r="B25" s="89"/>
      <c r="C25" s="25" t="s">
        <v>121</v>
      </c>
      <c r="D25" s="20" t="s">
        <v>13</v>
      </c>
      <c r="E25" s="21">
        <v>0</v>
      </c>
      <c r="F25" s="5">
        <f t="shared" si="7"/>
        <v>0</v>
      </c>
      <c r="G25" s="10">
        <f t="shared" si="8"/>
        <v>0</v>
      </c>
      <c r="H25" s="10">
        <f>G25</f>
        <v>0</v>
      </c>
      <c r="I25" s="21"/>
      <c r="L25" s="6"/>
      <c r="M25" s="6"/>
    </row>
    <row r="26" spans="1:13" ht="12" customHeight="1">
      <c r="A26" s="7">
        <f t="shared" si="0"/>
        <v>24</v>
      </c>
      <c r="B26" s="89"/>
      <c r="C26" s="25" t="s">
        <v>121</v>
      </c>
      <c r="D26" s="20" t="s">
        <v>13</v>
      </c>
      <c r="E26" s="21">
        <v>0</v>
      </c>
      <c r="F26" s="5">
        <f t="shared" si="7"/>
        <v>0</v>
      </c>
      <c r="G26" s="10">
        <f t="shared" si="8"/>
        <v>0</v>
      </c>
      <c r="H26" s="10">
        <f t="shared" ref="H26" si="10">G26</f>
        <v>0</v>
      </c>
      <c r="I26" s="21"/>
      <c r="L26" s="6"/>
      <c r="M26" s="6"/>
    </row>
    <row r="27" spans="1:13" ht="12" customHeight="1">
      <c r="A27" s="7">
        <f t="shared" si="0"/>
        <v>25</v>
      </c>
      <c r="B27" s="90"/>
      <c r="C27" s="25" t="s">
        <v>121</v>
      </c>
      <c r="D27" s="20" t="s">
        <v>13</v>
      </c>
      <c r="E27" s="21">
        <v>0</v>
      </c>
      <c r="F27" s="5">
        <f t="shared" si="7"/>
        <v>0</v>
      </c>
      <c r="G27" s="10">
        <f t="shared" si="8"/>
        <v>0</v>
      </c>
      <c r="H27" s="10">
        <f t="shared" si="9"/>
        <v>0</v>
      </c>
      <c r="I27" s="21"/>
      <c r="L27" s="6"/>
      <c r="M27" s="6"/>
    </row>
    <row r="28" spans="1:13" ht="12" customHeight="1">
      <c r="A28" s="7">
        <f t="shared" si="0"/>
        <v>26</v>
      </c>
      <c r="B28" s="71" t="s">
        <v>139</v>
      </c>
      <c r="C28" s="25" t="s">
        <v>121</v>
      </c>
      <c r="D28" s="20" t="s">
        <v>13</v>
      </c>
      <c r="E28" s="21">
        <v>0</v>
      </c>
      <c r="F28" s="5">
        <f>ROUNDUP(E28*1.1,0)</f>
        <v>0</v>
      </c>
      <c r="G28" s="10">
        <f t="shared" si="8"/>
        <v>0</v>
      </c>
      <c r="H28" s="10">
        <f t="shared" si="9"/>
        <v>0</v>
      </c>
      <c r="I28" s="21"/>
      <c r="L28" s="6"/>
      <c r="M28" s="6"/>
    </row>
    <row r="29" spans="1:13" ht="12" customHeight="1">
      <c r="A29" s="7">
        <f t="shared" si="0"/>
        <v>27</v>
      </c>
      <c r="B29" s="71"/>
      <c r="C29" s="25" t="s">
        <v>121</v>
      </c>
      <c r="D29" s="20" t="s">
        <v>13</v>
      </c>
      <c r="E29" s="21">
        <v>0</v>
      </c>
      <c r="F29" s="5">
        <f t="shared" ref="F29:F32" si="11">ROUNDUP(E29*1.1,0)</f>
        <v>0</v>
      </c>
      <c r="G29" s="10">
        <f t="shared" si="8"/>
        <v>0</v>
      </c>
      <c r="H29" s="10">
        <f t="shared" si="9"/>
        <v>0</v>
      </c>
      <c r="I29" s="21"/>
      <c r="L29" s="6"/>
      <c r="M29" s="6"/>
    </row>
    <row r="30" spans="1:13" ht="12" customHeight="1">
      <c r="A30" s="7">
        <f t="shared" si="0"/>
        <v>28</v>
      </c>
      <c r="B30" s="71"/>
      <c r="C30" s="25" t="s">
        <v>121</v>
      </c>
      <c r="D30" s="20" t="s">
        <v>13</v>
      </c>
      <c r="E30" s="21">
        <v>0</v>
      </c>
      <c r="F30" s="5">
        <f t="shared" si="11"/>
        <v>0</v>
      </c>
      <c r="G30" s="10">
        <f t="shared" si="8"/>
        <v>0</v>
      </c>
      <c r="H30" s="10">
        <f t="shared" si="9"/>
        <v>0</v>
      </c>
      <c r="I30" s="21"/>
      <c r="L30" s="6"/>
      <c r="M30" s="6"/>
    </row>
    <row r="31" spans="1:13" ht="12" customHeight="1">
      <c r="A31" s="7">
        <f t="shared" si="0"/>
        <v>29</v>
      </c>
      <c r="B31" s="71"/>
      <c r="C31" s="25" t="s">
        <v>121</v>
      </c>
      <c r="D31" s="20" t="s">
        <v>13</v>
      </c>
      <c r="E31" s="21">
        <v>0</v>
      </c>
      <c r="F31" s="5">
        <f t="shared" si="11"/>
        <v>0</v>
      </c>
      <c r="G31" s="10">
        <f t="shared" si="8"/>
        <v>0</v>
      </c>
      <c r="H31" s="10">
        <f t="shared" si="9"/>
        <v>0</v>
      </c>
      <c r="I31" s="21"/>
      <c r="L31" s="6"/>
      <c r="M31" s="6"/>
    </row>
    <row r="32" spans="1:13" ht="12" customHeight="1">
      <c r="A32" s="7">
        <f t="shared" si="0"/>
        <v>30</v>
      </c>
      <c r="B32" s="71"/>
      <c r="C32" s="25" t="s">
        <v>121</v>
      </c>
      <c r="D32" s="20" t="s">
        <v>13</v>
      </c>
      <c r="E32" s="21">
        <v>0</v>
      </c>
      <c r="F32" s="5">
        <f t="shared" si="11"/>
        <v>0</v>
      </c>
      <c r="G32" s="10">
        <f t="shared" si="8"/>
        <v>0</v>
      </c>
      <c r="H32" s="14">
        <f t="shared" si="9"/>
        <v>0</v>
      </c>
      <c r="I32" s="21"/>
      <c r="L32" s="6"/>
      <c r="M32" s="6"/>
    </row>
    <row r="33" spans="1:13" ht="12" customHeight="1">
      <c r="A33" s="7">
        <f t="shared" si="0"/>
        <v>31</v>
      </c>
      <c r="B33" s="71" t="s">
        <v>140</v>
      </c>
      <c r="C33" s="25" t="s">
        <v>121</v>
      </c>
      <c r="D33" s="20" t="s">
        <v>13</v>
      </c>
      <c r="E33" s="21">
        <v>0</v>
      </c>
      <c r="F33" s="5">
        <f>ROUNDUP(E33*1.1,0)</f>
        <v>0</v>
      </c>
      <c r="G33" s="10">
        <f t="shared" ref="G33:G37" si="12">F33*D33</f>
        <v>0</v>
      </c>
      <c r="H33" s="10">
        <f t="shared" ref="H33:H37" si="13">G33</f>
        <v>0</v>
      </c>
      <c r="I33" s="21"/>
      <c r="L33" s="6"/>
      <c r="M33" s="6"/>
    </row>
    <row r="34" spans="1:13" ht="12" customHeight="1">
      <c r="A34" s="7">
        <f t="shared" si="0"/>
        <v>32</v>
      </c>
      <c r="B34" s="71"/>
      <c r="C34" s="25" t="s">
        <v>121</v>
      </c>
      <c r="D34" s="20" t="s">
        <v>13</v>
      </c>
      <c r="E34" s="21">
        <v>0</v>
      </c>
      <c r="F34" s="5">
        <f t="shared" ref="F34:F37" si="14">ROUNDUP(E34*1.1,0)</f>
        <v>0</v>
      </c>
      <c r="G34" s="10">
        <f t="shared" si="12"/>
        <v>0</v>
      </c>
      <c r="H34" s="10">
        <f t="shared" si="13"/>
        <v>0</v>
      </c>
      <c r="I34" s="21"/>
      <c r="L34" s="6"/>
      <c r="M34" s="6"/>
    </row>
    <row r="35" spans="1:13" ht="12" customHeight="1">
      <c r="A35" s="7">
        <f t="shared" si="0"/>
        <v>33</v>
      </c>
      <c r="B35" s="71"/>
      <c r="C35" s="25" t="s">
        <v>121</v>
      </c>
      <c r="D35" s="20" t="s">
        <v>13</v>
      </c>
      <c r="E35" s="21">
        <v>0</v>
      </c>
      <c r="F35" s="5">
        <f t="shared" si="14"/>
        <v>0</v>
      </c>
      <c r="G35" s="10">
        <f t="shared" si="12"/>
        <v>0</v>
      </c>
      <c r="H35" s="10">
        <f t="shared" si="13"/>
        <v>0</v>
      </c>
      <c r="I35" s="21"/>
      <c r="L35" s="6"/>
      <c r="M35" s="6"/>
    </row>
    <row r="36" spans="1:13" ht="12" customHeight="1">
      <c r="A36" s="7">
        <f t="shared" si="0"/>
        <v>34</v>
      </c>
      <c r="B36" s="71"/>
      <c r="C36" s="25" t="s">
        <v>121</v>
      </c>
      <c r="D36" s="20" t="s">
        <v>13</v>
      </c>
      <c r="E36" s="21">
        <v>0</v>
      </c>
      <c r="F36" s="5">
        <f t="shared" si="14"/>
        <v>0</v>
      </c>
      <c r="G36" s="10">
        <f t="shared" si="12"/>
        <v>0</v>
      </c>
      <c r="H36" s="10">
        <f t="shared" si="13"/>
        <v>0</v>
      </c>
      <c r="I36" s="21"/>
      <c r="L36" s="6"/>
      <c r="M36" s="6"/>
    </row>
    <row r="37" spans="1:13" ht="12" customHeight="1">
      <c r="A37" s="7">
        <f t="shared" si="0"/>
        <v>35</v>
      </c>
      <c r="B37" s="71"/>
      <c r="C37" s="25" t="s">
        <v>121</v>
      </c>
      <c r="D37" s="20" t="s">
        <v>13</v>
      </c>
      <c r="E37" s="21">
        <v>0</v>
      </c>
      <c r="F37" s="5">
        <f t="shared" si="14"/>
        <v>0</v>
      </c>
      <c r="G37" s="10">
        <f t="shared" si="12"/>
        <v>0</v>
      </c>
      <c r="H37" s="14">
        <f t="shared" si="13"/>
        <v>0</v>
      </c>
      <c r="I37" s="21"/>
      <c r="L37" s="6"/>
      <c r="M37" s="6"/>
    </row>
    <row r="38" spans="1:13" ht="12" customHeight="1">
      <c r="A38" s="7">
        <f t="shared" si="0"/>
        <v>36</v>
      </c>
      <c r="B38" s="88" t="s">
        <v>95</v>
      </c>
      <c r="C38" s="25" t="s">
        <v>121</v>
      </c>
      <c r="D38" s="20" t="s">
        <v>13</v>
      </c>
      <c r="E38" s="21">
        <v>0</v>
      </c>
      <c r="F38" s="5">
        <f t="shared" ref="F38:F39" si="15">ROUNDUP(E38*1.1,0)</f>
        <v>0</v>
      </c>
      <c r="G38" s="10">
        <f t="shared" si="8"/>
        <v>0</v>
      </c>
      <c r="H38" s="10">
        <f t="shared" si="9"/>
        <v>0</v>
      </c>
      <c r="I38" s="21"/>
      <c r="L38" s="6"/>
      <c r="M38" s="6"/>
    </row>
    <row r="39" spans="1:13" ht="12" customHeight="1">
      <c r="A39" s="7">
        <f t="shared" si="0"/>
        <v>37</v>
      </c>
      <c r="B39" s="89"/>
      <c r="C39" s="25" t="s">
        <v>121</v>
      </c>
      <c r="D39" s="20" t="s">
        <v>13</v>
      </c>
      <c r="E39" s="21">
        <v>0</v>
      </c>
      <c r="F39" s="5">
        <f t="shared" si="15"/>
        <v>0</v>
      </c>
      <c r="G39" s="10">
        <f t="shared" si="8"/>
        <v>0</v>
      </c>
      <c r="H39" s="10">
        <f t="shared" si="9"/>
        <v>0</v>
      </c>
      <c r="I39" s="21"/>
      <c r="L39" s="6"/>
      <c r="M39" s="6"/>
    </row>
    <row r="40" spans="1:13" ht="12" customHeight="1">
      <c r="A40" s="7">
        <f t="shared" si="0"/>
        <v>38</v>
      </c>
      <c r="B40" s="89"/>
      <c r="C40" s="25" t="s">
        <v>121</v>
      </c>
      <c r="D40" s="20" t="s">
        <v>13</v>
      </c>
      <c r="E40" s="21">
        <v>0</v>
      </c>
      <c r="F40" s="5">
        <f t="shared" ref="F40:F42" si="16">ROUNDUP(E40*1.08,0)</f>
        <v>0</v>
      </c>
      <c r="G40" s="10">
        <f t="shared" si="8"/>
        <v>0</v>
      </c>
      <c r="H40" s="10">
        <f t="shared" si="9"/>
        <v>0</v>
      </c>
      <c r="I40" s="21"/>
      <c r="L40" s="6"/>
      <c r="M40" s="6"/>
    </row>
    <row r="41" spans="1:13" ht="12" customHeight="1">
      <c r="A41" s="7">
        <f t="shared" si="0"/>
        <v>39</v>
      </c>
      <c r="B41" s="89"/>
      <c r="C41" s="25" t="s">
        <v>121</v>
      </c>
      <c r="D41" s="20" t="s">
        <v>13</v>
      </c>
      <c r="E41" s="21">
        <v>0</v>
      </c>
      <c r="F41" s="5">
        <f t="shared" si="16"/>
        <v>0</v>
      </c>
      <c r="G41" s="10">
        <f t="shared" si="8"/>
        <v>0</v>
      </c>
      <c r="H41" s="10">
        <f t="shared" si="9"/>
        <v>0</v>
      </c>
      <c r="I41" s="21"/>
      <c r="L41" s="6"/>
      <c r="M41" s="6"/>
    </row>
    <row r="42" spans="1:13" ht="12" customHeight="1">
      <c r="A42" s="7">
        <f t="shared" si="0"/>
        <v>40</v>
      </c>
      <c r="B42" s="90"/>
      <c r="C42" s="25" t="s">
        <v>121</v>
      </c>
      <c r="D42" s="20" t="s">
        <v>13</v>
      </c>
      <c r="E42" s="21">
        <v>0</v>
      </c>
      <c r="F42" s="5">
        <f t="shared" si="16"/>
        <v>0</v>
      </c>
      <c r="G42" s="10">
        <f t="shared" si="8"/>
        <v>0</v>
      </c>
      <c r="H42" s="10">
        <f t="shared" si="9"/>
        <v>0</v>
      </c>
      <c r="I42" s="21"/>
      <c r="L42" s="6"/>
      <c r="M42" s="6"/>
    </row>
    <row r="43" spans="1:13" ht="12" customHeight="1">
      <c r="A43" s="7">
        <f t="shared" si="0"/>
        <v>41</v>
      </c>
      <c r="B43" s="71" t="s">
        <v>96</v>
      </c>
      <c r="C43" s="25" t="s">
        <v>121</v>
      </c>
      <c r="D43" s="20" t="s">
        <v>13</v>
      </c>
      <c r="E43" s="21">
        <v>0</v>
      </c>
      <c r="F43" s="5">
        <f>ROUNDUP(E43*1.1,0)</f>
        <v>0</v>
      </c>
      <c r="G43" s="10">
        <f t="shared" si="8"/>
        <v>0</v>
      </c>
      <c r="H43" s="10">
        <f t="shared" si="9"/>
        <v>0</v>
      </c>
      <c r="I43" s="21"/>
      <c r="L43" s="6"/>
      <c r="M43" s="6"/>
    </row>
    <row r="44" spans="1:13" ht="12" customHeight="1">
      <c r="A44" s="7">
        <f t="shared" si="0"/>
        <v>42</v>
      </c>
      <c r="B44" s="71"/>
      <c r="C44" s="25" t="s">
        <v>121</v>
      </c>
      <c r="D44" s="20" t="s">
        <v>13</v>
      </c>
      <c r="E44" s="21">
        <v>0</v>
      </c>
      <c r="F44" s="5">
        <f t="shared" ref="F44:F47" si="17">ROUNDUP(E44*1.1,0)</f>
        <v>0</v>
      </c>
      <c r="G44" s="10">
        <f t="shared" si="8"/>
        <v>0</v>
      </c>
      <c r="H44" s="10">
        <f t="shared" si="9"/>
        <v>0</v>
      </c>
      <c r="I44" s="21"/>
      <c r="L44" s="6"/>
      <c r="M44" s="6"/>
    </row>
    <row r="45" spans="1:13" ht="12" customHeight="1">
      <c r="A45" s="7">
        <f t="shared" si="0"/>
        <v>43</v>
      </c>
      <c r="B45" s="71"/>
      <c r="C45" s="25" t="s">
        <v>121</v>
      </c>
      <c r="D45" s="20" t="s">
        <v>13</v>
      </c>
      <c r="E45" s="21">
        <v>0</v>
      </c>
      <c r="F45" s="5">
        <f t="shared" si="17"/>
        <v>0</v>
      </c>
      <c r="G45" s="10">
        <f t="shared" si="8"/>
        <v>0</v>
      </c>
      <c r="H45" s="10">
        <f t="shared" si="9"/>
        <v>0</v>
      </c>
      <c r="I45" s="21"/>
      <c r="L45" s="6"/>
      <c r="M45" s="6"/>
    </row>
    <row r="46" spans="1:13" ht="12" customHeight="1">
      <c r="A46" s="7">
        <f t="shared" si="0"/>
        <v>44</v>
      </c>
      <c r="B46" s="71"/>
      <c r="C46" s="25" t="s">
        <v>121</v>
      </c>
      <c r="D46" s="20" t="s">
        <v>13</v>
      </c>
      <c r="E46" s="21">
        <v>0</v>
      </c>
      <c r="F46" s="5">
        <f t="shared" si="17"/>
        <v>0</v>
      </c>
      <c r="G46" s="10">
        <f t="shared" si="8"/>
        <v>0</v>
      </c>
      <c r="H46" s="10">
        <f t="shared" si="9"/>
        <v>0</v>
      </c>
      <c r="I46" s="21"/>
      <c r="L46" s="6"/>
      <c r="M46" s="6"/>
    </row>
    <row r="47" spans="1:13" ht="12" customHeight="1">
      <c r="A47" s="7">
        <f t="shared" si="0"/>
        <v>45</v>
      </c>
      <c r="B47" s="71"/>
      <c r="C47" s="25" t="s">
        <v>121</v>
      </c>
      <c r="D47" s="20" t="s">
        <v>13</v>
      </c>
      <c r="E47" s="21">
        <v>0</v>
      </c>
      <c r="F47" s="5">
        <f t="shared" si="17"/>
        <v>0</v>
      </c>
      <c r="G47" s="10">
        <f t="shared" si="8"/>
        <v>0</v>
      </c>
      <c r="H47" s="14">
        <f t="shared" si="9"/>
        <v>0</v>
      </c>
      <c r="I47" s="21"/>
      <c r="L47" s="6"/>
      <c r="M47" s="6"/>
    </row>
    <row r="48" spans="1:13" ht="12" customHeight="1" thickBot="1">
      <c r="A48" s="7">
        <f t="shared" si="0"/>
        <v>46</v>
      </c>
      <c r="B48" s="13" t="s">
        <v>56</v>
      </c>
      <c r="C48" s="8"/>
      <c r="D48" s="9"/>
      <c r="E48" s="10"/>
      <c r="F48" s="5"/>
      <c r="G48" s="10"/>
      <c r="H48" s="14">
        <v>0</v>
      </c>
      <c r="I48" s="21"/>
      <c r="L48" s="6"/>
      <c r="M48" s="6"/>
    </row>
    <row r="49" spans="1:13" ht="12" customHeight="1" thickTop="1" thickBot="1">
      <c r="A49" s="38"/>
      <c r="B49" s="91" t="s">
        <v>58</v>
      </c>
      <c r="C49" s="92"/>
      <c r="D49" s="93"/>
      <c r="E49" s="35"/>
      <c r="F49" s="35"/>
      <c r="G49" s="36">
        <f>SUM(G3:G48)</f>
        <v>0</v>
      </c>
      <c r="H49" s="37">
        <f>SUM(H3:H48)</f>
        <v>0</v>
      </c>
      <c r="I49" s="43"/>
      <c r="L49" s="6"/>
      <c r="M49" s="6"/>
    </row>
    <row r="50" spans="1:13" ht="12" customHeight="1" thickTop="1" thickBot="1">
      <c r="A50" s="72" t="s">
        <v>114</v>
      </c>
      <c r="B50" s="61" t="s">
        <v>133</v>
      </c>
      <c r="C50" s="59" t="s">
        <v>122</v>
      </c>
      <c r="D50" s="76" t="s">
        <v>118</v>
      </c>
      <c r="E50" s="77"/>
      <c r="F50" s="39" t="s">
        <v>115</v>
      </c>
      <c r="G50" s="39" t="s">
        <v>116</v>
      </c>
      <c r="H50" s="95" t="s">
        <v>117</v>
      </c>
      <c r="I50" s="96"/>
      <c r="L50" s="6"/>
    </row>
    <row r="51" spans="1:13" ht="12.95" customHeight="1" thickTop="1" thickBot="1">
      <c r="A51" s="73"/>
      <c r="B51" s="67">
        <v>0</v>
      </c>
      <c r="C51" s="49" t="s">
        <v>123</v>
      </c>
      <c r="D51" s="78" t="s">
        <v>119</v>
      </c>
      <c r="E51" s="79"/>
      <c r="F51" s="34">
        <f>IF(B51=0,0,ROUND(H49/B51,0))</f>
        <v>0</v>
      </c>
      <c r="G51" s="33">
        <f>F51</f>
        <v>0</v>
      </c>
      <c r="H51" s="80"/>
      <c r="I51" s="81"/>
      <c r="L51" s="6"/>
      <c r="M51" s="6"/>
    </row>
    <row r="52" spans="1:13" ht="12.95" customHeight="1" thickTop="1" thickBot="1">
      <c r="A52" s="73"/>
      <c r="B52" s="66" t="s">
        <v>59</v>
      </c>
      <c r="C52" s="49" t="s">
        <v>124</v>
      </c>
      <c r="D52" s="78" t="s">
        <v>119</v>
      </c>
      <c r="E52" s="97"/>
      <c r="F52" s="33">
        <f>IF(B51=0,0,ROUND((H49/(B53*2+(B51-B53)))*2,0))</f>
        <v>0</v>
      </c>
      <c r="G52" s="33">
        <f>IF(B51=0,0,ROUND((H49/(B53*2+(B51-B53))),0))</f>
        <v>0</v>
      </c>
      <c r="H52" s="80"/>
      <c r="I52" s="81"/>
      <c r="L52" s="6"/>
      <c r="M52" s="6"/>
    </row>
    <row r="53" spans="1:13" ht="12.95" customHeight="1" thickTop="1" thickBot="1">
      <c r="A53" s="73"/>
      <c r="B53" s="67">
        <v>0</v>
      </c>
      <c r="C53" s="49" t="s">
        <v>125</v>
      </c>
      <c r="D53" s="52" t="s">
        <v>120</v>
      </c>
      <c r="E53" s="54"/>
      <c r="F53" s="53">
        <f>IF(B51=0,0,ROUND(((H49-E53*B53)/B51+E53),0))</f>
        <v>0</v>
      </c>
      <c r="G53" s="33">
        <f>IF(B51=0,0,ROUND(((H49-E53*B53)/B51),0))</f>
        <v>0</v>
      </c>
      <c r="H53" s="80"/>
      <c r="I53" s="81"/>
      <c r="L53" s="6"/>
      <c r="M53" s="6"/>
    </row>
    <row r="54" spans="1:13" ht="12.95" customHeight="1" thickTop="1" thickBot="1">
      <c r="A54" s="74"/>
      <c r="B54" s="60"/>
      <c r="C54" s="50" t="s">
        <v>126</v>
      </c>
      <c r="D54" s="52" t="s">
        <v>120</v>
      </c>
      <c r="E54" s="54"/>
      <c r="F54" s="53">
        <f>IF(B53=0,0,ROUND(((H49-E54*(B51-B53))/B53),0))</f>
        <v>0</v>
      </c>
      <c r="G54" s="51">
        <f>E54</f>
        <v>0</v>
      </c>
      <c r="H54" s="80"/>
      <c r="I54" s="81"/>
      <c r="L54" s="6"/>
      <c r="M54" s="6"/>
    </row>
    <row r="55" spans="1:13" ht="12.95" customHeight="1" thickTop="1" thickBot="1">
      <c r="A55" s="75"/>
      <c r="B55" s="40"/>
      <c r="C55" s="40" t="s">
        <v>127</v>
      </c>
      <c r="D55" s="82" t="s">
        <v>119</v>
      </c>
      <c r="E55" s="83"/>
      <c r="F55" s="41">
        <f>IF(B53=0,0,ROUND(H49/B53,0))</f>
        <v>0</v>
      </c>
      <c r="G55" s="42">
        <v>0</v>
      </c>
      <c r="H55" s="84"/>
      <c r="I55" s="85"/>
      <c r="L55" s="6"/>
      <c r="M55" s="6"/>
    </row>
    <row r="56" spans="1:13" ht="12" customHeight="1" thickTop="1">
      <c r="A56" s="58"/>
      <c r="D56" s="55"/>
      <c r="E56" s="55"/>
      <c r="F56" s="56"/>
      <c r="G56" s="57"/>
      <c r="H56" s="2"/>
      <c r="I56" s="2"/>
      <c r="L56" s="6"/>
      <c r="M56" s="6"/>
    </row>
    <row r="57" spans="1:13" ht="12.75" thickBot="1">
      <c r="A57" s="1" t="s">
        <v>60</v>
      </c>
      <c r="G57" s="1" t="s">
        <v>97</v>
      </c>
      <c r="L57" s="6"/>
      <c r="M57" s="6"/>
    </row>
    <row r="58" spans="1:13" ht="12.75" thickBot="1">
      <c r="A58" s="3" t="s">
        <v>88</v>
      </c>
      <c r="B58" s="3" t="s">
        <v>86</v>
      </c>
      <c r="C58" s="3" t="s">
        <v>87</v>
      </c>
      <c r="G58" s="18" t="s">
        <v>98</v>
      </c>
      <c r="H58" s="94" t="s">
        <v>99</v>
      </c>
      <c r="I58" s="94"/>
      <c r="L58" s="6"/>
      <c r="M58" s="6"/>
    </row>
    <row r="59" spans="1:13" ht="12.75" thickBot="1">
      <c r="A59" s="7" t="str">
        <f>IF(B59="","",TEXT(B59,"aaa"))</f>
        <v>日</v>
      </c>
      <c r="B59" s="29">
        <v>44927</v>
      </c>
      <c r="C59" s="30"/>
      <c r="G59" s="17" t="s">
        <v>100</v>
      </c>
      <c r="H59" s="68" t="s">
        <v>105</v>
      </c>
      <c r="I59" s="68"/>
      <c r="L59" s="6"/>
      <c r="M59" s="6"/>
    </row>
    <row r="60" spans="1:13" ht="12.75" thickBot="1">
      <c r="A60" s="7" t="str">
        <f t="shared" ref="A60:A68" si="18">IF(B60="","",TEXT(B60,"aaa"))</f>
        <v/>
      </c>
      <c r="B60" s="29"/>
      <c r="C60" s="30"/>
      <c r="G60" s="17" t="s">
        <v>101</v>
      </c>
      <c r="H60" s="68" t="s">
        <v>106</v>
      </c>
      <c r="I60" s="68"/>
      <c r="L60" s="6"/>
      <c r="M60" s="6"/>
    </row>
    <row r="61" spans="1:13" ht="12.75" thickBot="1">
      <c r="A61" s="7" t="str">
        <f t="shared" si="18"/>
        <v/>
      </c>
      <c r="B61" s="29"/>
      <c r="C61" s="30"/>
      <c r="G61" s="17" t="s">
        <v>102</v>
      </c>
      <c r="H61" s="68" t="s">
        <v>107</v>
      </c>
      <c r="I61" s="68"/>
      <c r="L61" s="6"/>
      <c r="M61" s="6"/>
    </row>
    <row r="62" spans="1:13" ht="12.75" thickBot="1">
      <c r="A62" s="7" t="str">
        <f t="shared" si="18"/>
        <v/>
      </c>
      <c r="B62" s="29"/>
      <c r="C62" s="30"/>
      <c r="G62" s="17" t="s">
        <v>103</v>
      </c>
      <c r="H62" s="68" t="s">
        <v>109</v>
      </c>
      <c r="I62" s="68"/>
      <c r="L62" s="6"/>
      <c r="M62" s="6"/>
    </row>
    <row r="63" spans="1:13" ht="12.75" thickBot="1">
      <c r="A63" s="7" t="str">
        <f t="shared" si="18"/>
        <v/>
      </c>
      <c r="B63" s="29"/>
      <c r="C63" s="30"/>
      <c r="G63" s="17" t="s">
        <v>104</v>
      </c>
      <c r="H63" s="68" t="s">
        <v>108</v>
      </c>
      <c r="I63" s="68"/>
      <c r="L63" s="6"/>
      <c r="M63" s="6"/>
    </row>
    <row r="64" spans="1:13" ht="12.75" thickBot="1">
      <c r="A64" s="7" t="str">
        <f t="shared" si="18"/>
        <v/>
      </c>
      <c r="B64" s="29"/>
      <c r="C64" s="30"/>
      <c r="G64" s="17" t="s">
        <v>110</v>
      </c>
      <c r="H64" s="68" t="s">
        <v>111</v>
      </c>
      <c r="I64" s="68"/>
      <c r="L64" s="6"/>
    </row>
    <row r="65" spans="1:13">
      <c r="A65" s="7" t="str">
        <f t="shared" si="18"/>
        <v/>
      </c>
      <c r="B65" s="29"/>
      <c r="C65" s="30"/>
      <c r="H65" s="6"/>
      <c r="I65" s="6"/>
      <c r="M65" s="6"/>
    </row>
    <row r="66" spans="1:13">
      <c r="A66" s="7" t="str">
        <f t="shared" si="18"/>
        <v/>
      </c>
      <c r="B66" s="29"/>
      <c r="C66" s="32"/>
      <c r="G66" s="30"/>
      <c r="H66" s="31" t="s">
        <v>112</v>
      </c>
      <c r="I66" s="6"/>
    </row>
    <row r="67" spans="1:13">
      <c r="A67" s="7" t="str">
        <f t="shared" si="18"/>
        <v/>
      </c>
      <c r="B67" s="29"/>
      <c r="C67" s="30"/>
    </row>
    <row r="68" spans="1:13">
      <c r="A68" s="7" t="str">
        <f t="shared" si="18"/>
        <v/>
      </c>
      <c r="B68" s="29"/>
      <c r="C68" s="30"/>
    </row>
    <row r="69" spans="1:13">
      <c r="B69" s="15"/>
    </row>
    <row r="70" spans="1:13">
      <c r="A70" s="1" t="s">
        <v>67</v>
      </c>
    </row>
    <row r="71" spans="1:13">
      <c r="B71" s="3" t="s">
        <v>83</v>
      </c>
      <c r="C71" s="3" t="s">
        <v>84</v>
      </c>
    </row>
    <row r="72" spans="1:13">
      <c r="B72" s="25"/>
      <c r="C72" s="30"/>
    </row>
    <row r="73" spans="1:13">
      <c r="B73" s="25"/>
      <c r="C73" s="30"/>
    </row>
    <row r="74" spans="1:13">
      <c r="B74" s="25"/>
      <c r="C74" s="30"/>
    </row>
    <row r="76" spans="1:13">
      <c r="A76" s="1" t="s">
        <v>72</v>
      </c>
    </row>
    <row r="77" spans="1:13">
      <c r="B77" s="69" t="s">
        <v>132</v>
      </c>
      <c r="C77" s="70"/>
    </row>
    <row r="78" spans="1:13">
      <c r="A78" s="2"/>
      <c r="B78" s="32" t="s">
        <v>128</v>
      </c>
      <c r="C78" s="30"/>
    </row>
    <row r="79" spans="1:13">
      <c r="A79" s="2"/>
      <c r="B79" s="32" t="s">
        <v>129</v>
      </c>
      <c r="C79" s="30"/>
    </row>
    <row r="80" spans="1:13">
      <c r="A80" s="2"/>
      <c r="B80" s="32" t="s">
        <v>130</v>
      </c>
      <c r="C80" s="30"/>
    </row>
    <row r="81" spans="1:3">
      <c r="A81" s="2"/>
      <c r="B81" s="32" t="s">
        <v>76</v>
      </c>
      <c r="C81" s="30"/>
    </row>
    <row r="82" spans="1:3">
      <c r="A82" s="2"/>
      <c r="B82" s="32" t="s">
        <v>77</v>
      </c>
      <c r="C82" s="30"/>
    </row>
    <row r="83" spans="1:3">
      <c r="A83" s="2"/>
      <c r="B83" s="32" t="s">
        <v>134</v>
      </c>
      <c r="C83" s="30"/>
    </row>
    <row r="84" spans="1:3">
      <c r="A84" s="2"/>
      <c r="B84" s="32" t="s">
        <v>135</v>
      </c>
      <c r="C84" s="30"/>
    </row>
    <row r="85" spans="1:3">
      <c r="A85" s="2"/>
      <c r="B85" s="32" t="s">
        <v>131</v>
      </c>
      <c r="C85" s="30"/>
    </row>
    <row r="86" spans="1:3">
      <c r="A86" s="2"/>
      <c r="B86" s="32" t="s">
        <v>81</v>
      </c>
      <c r="C86" s="30"/>
    </row>
    <row r="87" spans="1:3">
      <c r="A87" s="2"/>
      <c r="B87" s="32" t="s">
        <v>82</v>
      </c>
      <c r="C87" s="30"/>
    </row>
  </sheetData>
  <mergeCells count="28">
    <mergeCell ref="F1:H1"/>
    <mergeCell ref="B13:B27"/>
    <mergeCell ref="B38:B42"/>
    <mergeCell ref="B43:B47"/>
    <mergeCell ref="B49:D49"/>
    <mergeCell ref="A50:A55"/>
    <mergeCell ref="D50:E50"/>
    <mergeCell ref="D51:E51"/>
    <mergeCell ref="H53:I53"/>
    <mergeCell ref="H54:I54"/>
    <mergeCell ref="D55:E55"/>
    <mergeCell ref="H55:I55"/>
    <mergeCell ref="H50:I50"/>
    <mergeCell ref="H51:I51"/>
    <mergeCell ref="D52:E52"/>
    <mergeCell ref="H52:I52"/>
    <mergeCell ref="H62:I62"/>
    <mergeCell ref="H63:I63"/>
    <mergeCell ref="H64:I64"/>
    <mergeCell ref="B77:C77"/>
    <mergeCell ref="B3:B7"/>
    <mergeCell ref="B8:B12"/>
    <mergeCell ref="B28:B32"/>
    <mergeCell ref="B33:B37"/>
    <mergeCell ref="H58:I58"/>
    <mergeCell ref="H59:I59"/>
    <mergeCell ref="H60:I60"/>
    <mergeCell ref="H61:I61"/>
  </mergeCells>
  <phoneticPr fontId="4"/>
  <conditionalFormatting sqref="C3:H48">
    <cfRule type="expression" dxfId="3" priority="2">
      <formula>COUNTIF($D3,"0*")&gt;0</formula>
    </cfRule>
  </conditionalFormatting>
  <conditionalFormatting sqref="H3:H48">
    <cfRule type="expression" dxfId="2" priority="1">
      <formula>$H3=0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CEA8E-3E18-435F-9544-2D6C30589770}">
  <sheetPr>
    <pageSetUpPr fitToPage="1"/>
  </sheetPr>
  <dimension ref="A4:M80"/>
  <sheetViews>
    <sheetView workbookViewId="0">
      <selection activeCell="K5" sqref="K5"/>
    </sheetView>
  </sheetViews>
  <sheetFormatPr defaultRowHeight="12"/>
  <cols>
    <col min="1" max="1" width="3.625" style="1" customWidth="1"/>
    <col min="2" max="2" width="10.625" style="1" customWidth="1"/>
    <col min="3" max="3" width="23" style="1" customWidth="1"/>
    <col min="4" max="4" width="7.125" style="1" customWidth="1"/>
    <col min="5" max="8" width="7.625" style="1" customWidth="1"/>
    <col min="9" max="9" width="8.625" style="1" customWidth="1"/>
    <col min="10" max="16384" width="9" style="1"/>
  </cols>
  <sheetData>
    <row r="4" spans="1:13" ht="14.25" customHeight="1" thickBot="1">
      <c r="A4" s="16" t="s">
        <v>0</v>
      </c>
      <c r="B4" s="16"/>
      <c r="C4" s="62" t="s">
        <v>1</v>
      </c>
      <c r="D4" s="65"/>
      <c r="E4" s="63" t="s">
        <v>3</v>
      </c>
      <c r="F4" s="86" t="s">
        <v>4</v>
      </c>
      <c r="G4" s="86"/>
      <c r="H4" s="87"/>
      <c r="I4" s="48">
        <v>45040</v>
      </c>
    </row>
    <row r="5" spans="1:13" ht="13.5" thickTop="1" thickBot="1">
      <c r="A5" s="44" t="s">
        <v>143</v>
      </c>
      <c r="B5" s="44" t="s">
        <v>5</v>
      </c>
      <c r="C5" s="3" t="s">
        <v>89</v>
      </c>
      <c r="D5" s="46" t="s">
        <v>6</v>
      </c>
      <c r="E5" s="64" t="s">
        <v>7</v>
      </c>
      <c r="F5" s="46" t="s">
        <v>7</v>
      </c>
      <c r="G5" s="45" t="s">
        <v>8</v>
      </c>
      <c r="H5" s="4" t="s">
        <v>9</v>
      </c>
      <c r="I5" s="47" t="s">
        <v>10</v>
      </c>
      <c r="J5" s="2"/>
    </row>
    <row r="6" spans="1:13" ht="12" customHeight="1" thickTop="1">
      <c r="A6" s="7">
        <f>ROW()-5</f>
        <v>1</v>
      </c>
      <c r="B6" s="98" t="s">
        <v>90</v>
      </c>
      <c r="C6" s="19" t="s">
        <v>15</v>
      </c>
      <c r="D6" s="20" t="s">
        <v>13</v>
      </c>
      <c r="E6" s="21">
        <v>598</v>
      </c>
      <c r="F6" s="5">
        <f t="shared" ref="F6:F31" si="0">ROUNDUP(E6*1.08,0)</f>
        <v>646</v>
      </c>
      <c r="G6" s="10">
        <f t="shared" ref="G6:G31" si="1">F6*D6</f>
        <v>646</v>
      </c>
      <c r="H6" s="10">
        <f t="shared" ref="H6:H31" si="2">G6</f>
        <v>646</v>
      </c>
      <c r="I6" s="21"/>
    </row>
    <row r="7" spans="1:13" ht="12" customHeight="1">
      <c r="A7" s="7">
        <f t="shared" ref="A7:A42" si="3">ROW()-5</f>
        <v>2</v>
      </c>
      <c r="B7" s="99"/>
      <c r="C7" s="22" t="s">
        <v>16</v>
      </c>
      <c r="D7" s="23" t="s">
        <v>2</v>
      </c>
      <c r="E7" s="21">
        <v>44</v>
      </c>
      <c r="F7" s="5">
        <f t="shared" si="0"/>
        <v>48</v>
      </c>
      <c r="G7" s="10">
        <f t="shared" si="1"/>
        <v>192</v>
      </c>
      <c r="H7" s="10">
        <f t="shared" si="2"/>
        <v>192</v>
      </c>
      <c r="I7" s="21" t="s">
        <v>17</v>
      </c>
    </row>
    <row r="8" spans="1:13" ht="12" customHeight="1">
      <c r="A8" s="7">
        <f t="shared" si="3"/>
        <v>3</v>
      </c>
      <c r="B8" s="99"/>
      <c r="C8" s="19" t="s">
        <v>18</v>
      </c>
      <c r="D8" s="24" t="s">
        <v>13</v>
      </c>
      <c r="E8" s="21">
        <v>759</v>
      </c>
      <c r="F8" s="5">
        <f t="shared" si="0"/>
        <v>820</v>
      </c>
      <c r="G8" s="10">
        <f t="shared" si="1"/>
        <v>820</v>
      </c>
      <c r="H8" s="10">
        <f t="shared" si="2"/>
        <v>820</v>
      </c>
      <c r="I8" s="21"/>
    </row>
    <row r="9" spans="1:13" ht="12" customHeight="1">
      <c r="A9" s="7">
        <f t="shared" si="3"/>
        <v>4</v>
      </c>
      <c r="B9" s="88" t="s">
        <v>91</v>
      </c>
      <c r="C9" s="25" t="s">
        <v>20</v>
      </c>
      <c r="D9" s="20" t="s">
        <v>21</v>
      </c>
      <c r="E9" s="21">
        <v>112</v>
      </c>
      <c r="F9" s="5">
        <f t="shared" si="0"/>
        <v>121</v>
      </c>
      <c r="G9" s="10">
        <f t="shared" si="1"/>
        <v>1210</v>
      </c>
      <c r="H9" s="10">
        <v>0</v>
      </c>
      <c r="I9" s="21" t="s">
        <v>22</v>
      </c>
      <c r="J9" s="12"/>
    </row>
    <row r="10" spans="1:13" ht="12" customHeight="1">
      <c r="A10" s="7">
        <f t="shared" si="3"/>
        <v>5</v>
      </c>
      <c r="B10" s="89"/>
      <c r="C10" s="19" t="s">
        <v>23</v>
      </c>
      <c r="D10" s="26" t="s">
        <v>13</v>
      </c>
      <c r="E10" s="21">
        <v>344</v>
      </c>
      <c r="F10" s="5">
        <f t="shared" si="0"/>
        <v>372</v>
      </c>
      <c r="G10" s="10">
        <f t="shared" si="1"/>
        <v>372</v>
      </c>
      <c r="H10" s="10">
        <f t="shared" si="2"/>
        <v>372</v>
      </c>
      <c r="I10" s="21"/>
    </row>
    <row r="11" spans="1:13" ht="12" customHeight="1">
      <c r="A11" s="7">
        <f t="shared" si="3"/>
        <v>6</v>
      </c>
      <c r="B11" s="90"/>
      <c r="C11" s="19" t="s">
        <v>24</v>
      </c>
      <c r="D11" s="26" t="s">
        <v>13</v>
      </c>
      <c r="E11" s="21">
        <v>221</v>
      </c>
      <c r="F11" s="5">
        <f t="shared" si="0"/>
        <v>239</v>
      </c>
      <c r="G11" s="10">
        <f t="shared" si="1"/>
        <v>239</v>
      </c>
      <c r="H11" s="10">
        <f t="shared" si="2"/>
        <v>239</v>
      </c>
      <c r="I11" s="21"/>
    </row>
    <row r="12" spans="1:13" ht="12" customHeight="1">
      <c r="A12" s="7">
        <f t="shared" si="3"/>
        <v>7</v>
      </c>
      <c r="B12" s="88" t="s">
        <v>92</v>
      </c>
      <c r="C12" s="25" t="s">
        <v>25</v>
      </c>
      <c r="D12" s="27" t="s">
        <v>14</v>
      </c>
      <c r="E12" s="21">
        <v>99</v>
      </c>
      <c r="F12" s="5">
        <f t="shared" si="0"/>
        <v>107</v>
      </c>
      <c r="G12" s="10">
        <f t="shared" si="1"/>
        <v>214</v>
      </c>
      <c r="H12" s="10">
        <f t="shared" si="2"/>
        <v>214</v>
      </c>
      <c r="I12" s="21"/>
      <c r="L12" s="6"/>
      <c r="M12" s="6"/>
    </row>
    <row r="13" spans="1:13" ht="12" customHeight="1">
      <c r="A13" s="7">
        <f t="shared" si="3"/>
        <v>8</v>
      </c>
      <c r="B13" s="89"/>
      <c r="C13" s="25" t="s">
        <v>26</v>
      </c>
      <c r="D13" s="20" t="s">
        <v>14</v>
      </c>
      <c r="E13" s="21">
        <v>149</v>
      </c>
      <c r="F13" s="5">
        <f t="shared" si="0"/>
        <v>161</v>
      </c>
      <c r="G13" s="10">
        <f t="shared" si="1"/>
        <v>322</v>
      </c>
      <c r="H13" s="10">
        <f t="shared" si="2"/>
        <v>322</v>
      </c>
      <c r="I13" s="21"/>
      <c r="L13" s="6"/>
      <c r="M13" s="6"/>
    </row>
    <row r="14" spans="1:13" ht="12" customHeight="1">
      <c r="A14" s="7">
        <f t="shared" si="3"/>
        <v>9</v>
      </c>
      <c r="B14" s="89"/>
      <c r="C14" s="25" t="s">
        <v>19</v>
      </c>
      <c r="D14" s="20" t="s">
        <v>13</v>
      </c>
      <c r="E14" s="21">
        <v>82</v>
      </c>
      <c r="F14" s="5">
        <f t="shared" si="0"/>
        <v>89</v>
      </c>
      <c r="G14" s="10">
        <f t="shared" si="1"/>
        <v>89</v>
      </c>
      <c r="H14" s="10">
        <f t="shared" si="2"/>
        <v>89</v>
      </c>
      <c r="I14" s="21"/>
      <c r="L14" s="6"/>
      <c r="M14" s="6"/>
    </row>
    <row r="15" spans="1:13" ht="12" customHeight="1">
      <c r="A15" s="7">
        <f t="shared" si="3"/>
        <v>10</v>
      </c>
      <c r="B15" s="89"/>
      <c r="C15" s="19" t="s">
        <v>27</v>
      </c>
      <c r="D15" s="20" t="s">
        <v>13</v>
      </c>
      <c r="E15" s="21">
        <v>258</v>
      </c>
      <c r="F15" s="5">
        <f t="shared" si="0"/>
        <v>279</v>
      </c>
      <c r="G15" s="10">
        <f t="shared" si="1"/>
        <v>279</v>
      </c>
      <c r="H15" s="10">
        <f t="shared" si="2"/>
        <v>279</v>
      </c>
      <c r="I15" s="21"/>
      <c r="L15" s="6"/>
      <c r="M15" s="6"/>
    </row>
    <row r="16" spans="1:13" ht="12" customHeight="1">
      <c r="A16" s="7">
        <f t="shared" si="3"/>
        <v>11</v>
      </c>
      <c r="B16" s="89"/>
      <c r="C16" s="19" t="s">
        <v>28</v>
      </c>
      <c r="D16" s="20" t="s">
        <v>13</v>
      </c>
      <c r="E16" s="21">
        <v>210</v>
      </c>
      <c r="F16" s="5">
        <f t="shared" si="0"/>
        <v>227</v>
      </c>
      <c r="G16" s="10">
        <f t="shared" si="1"/>
        <v>227</v>
      </c>
      <c r="H16" s="10">
        <f t="shared" si="2"/>
        <v>227</v>
      </c>
      <c r="I16" s="21"/>
      <c r="L16" s="6"/>
      <c r="M16" s="6"/>
    </row>
    <row r="17" spans="1:13" ht="12" customHeight="1">
      <c r="A17" s="7">
        <f t="shared" si="3"/>
        <v>12</v>
      </c>
      <c r="B17" s="89"/>
      <c r="C17" s="19" t="s">
        <v>29</v>
      </c>
      <c r="D17" s="20" t="s">
        <v>13</v>
      </c>
      <c r="E17" s="21">
        <v>210</v>
      </c>
      <c r="F17" s="5">
        <f t="shared" si="0"/>
        <v>227</v>
      </c>
      <c r="G17" s="10">
        <f t="shared" si="1"/>
        <v>227</v>
      </c>
      <c r="H17" s="10">
        <f t="shared" si="2"/>
        <v>227</v>
      </c>
      <c r="I17" s="21"/>
      <c r="L17" s="6"/>
      <c r="M17" s="6"/>
    </row>
    <row r="18" spans="1:13" ht="12" customHeight="1">
      <c r="A18" s="7">
        <f t="shared" si="3"/>
        <v>13</v>
      </c>
      <c r="B18" s="89"/>
      <c r="C18" s="19" t="s">
        <v>30</v>
      </c>
      <c r="D18" s="20" t="s">
        <v>13</v>
      </c>
      <c r="E18" s="21">
        <v>238</v>
      </c>
      <c r="F18" s="5">
        <f t="shared" si="0"/>
        <v>258</v>
      </c>
      <c r="G18" s="10">
        <f t="shared" si="1"/>
        <v>258</v>
      </c>
      <c r="H18" s="10">
        <f t="shared" si="2"/>
        <v>258</v>
      </c>
      <c r="I18" s="21"/>
      <c r="L18" s="6"/>
      <c r="M18" s="6"/>
    </row>
    <row r="19" spans="1:13" ht="12" customHeight="1">
      <c r="A19" s="7">
        <f t="shared" si="3"/>
        <v>14</v>
      </c>
      <c r="B19" s="89"/>
      <c r="C19" s="19" t="s">
        <v>31</v>
      </c>
      <c r="D19" s="20" t="s">
        <v>14</v>
      </c>
      <c r="E19" s="21">
        <v>90</v>
      </c>
      <c r="F19" s="5">
        <f t="shared" si="0"/>
        <v>98</v>
      </c>
      <c r="G19" s="10">
        <f t="shared" si="1"/>
        <v>196</v>
      </c>
      <c r="H19" s="10">
        <f t="shared" si="2"/>
        <v>196</v>
      </c>
      <c r="I19" s="21"/>
      <c r="L19" s="6"/>
      <c r="M19" s="6"/>
    </row>
    <row r="20" spans="1:13" ht="12" customHeight="1">
      <c r="A20" s="7">
        <f t="shared" si="3"/>
        <v>15</v>
      </c>
      <c r="B20" s="89"/>
      <c r="C20" s="19" t="s">
        <v>32</v>
      </c>
      <c r="D20" s="20" t="s">
        <v>13</v>
      </c>
      <c r="E20" s="21">
        <v>554</v>
      </c>
      <c r="F20" s="5">
        <f t="shared" si="0"/>
        <v>599</v>
      </c>
      <c r="G20" s="10">
        <f t="shared" si="1"/>
        <v>599</v>
      </c>
      <c r="H20" s="10">
        <f t="shared" si="2"/>
        <v>599</v>
      </c>
      <c r="I20" s="21"/>
      <c r="J20" s="11"/>
      <c r="L20" s="6"/>
      <c r="M20" s="6"/>
    </row>
    <row r="21" spans="1:13" ht="12" customHeight="1">
      <c r="A21" s="7">
        <f t="shared" si="3"/>
        <v>16</v>
      </c>
      <c r="B21" s="89"/>
      <c r="C21" s="25" t="s">
        <v>33</v>
      </c>
      <c r="D21" s="20" t="s">
        <v>13</v>
      </c>
      <c r="E21" s="21">
        <v>99</v>
      </c>
      <c r="F21" s="5">
        <f t="shared" si="0"/>
        <v>107</v>
      </c>
      <c r="G21" s="10">
        <f t="shared" si="1"/>
        <v>107</v>
      </c>
      <c r="H21" s="10">
        <f t="shared" si="2"/>
        <v>107</v>
      </c>
      <c r="I21" s="21"/>
      <c r="J21" s="11"/>
      <c r="L21" s="6"/>
      <c r="M21" s="6"/>
    </row>
    <row r="22" spans="1:13" ht="12" customHeight="1">
      <c r="A22" s="7">
        <f t="shared" si="3"/>
        <v>17</v>
      </c>
      <c r="B22" s="89"/>
      <c r="C22" s="19" t="s">
        <v>34</v>
      </c>
      <c r="D22" s="20" t="s">
        <v>13</v>
      </c>
      <c r="E22" s="21">
        <v>92</v>
      </c>
      <c r="F22" s="5">
        <f t="shared" si="0"/>
        <v>100</v>
      </c>
      <c r="G22" s="10">
        <f t="shared" si="1"/>
        <v>100</v>
      </c>
      <c r="H22" s="10">
        <f t="shared" si="2"/>
        <v>100</v>
      </c>
      <c r="I22" s="21"/>
      <c r="L22" s="6"/>
      <c r="M22" s="6"/>
    </row>
    <row r="23" spans="1:13" ht="12" customHeight="1">
      <c r="A23" s="7">
        <f t="shared" si="3"/>
        <v>18</v>
      </c>
      <c r="B23" s="89"/>
      <c r="C23" s="19" t="s">
        <v>35</v>
      </c>
      <c r="D23" s="20" t="s">
        <v>13</v>
      </c>
      <c r="E23" s="21">
        <v>812</v>
      </c>
      <c r="F23" s="5">
        <f t="shared" si="0"/>
        <v>877</v>
      </c>
      <c r="G23" s="10">
        <f t="shared" si="1"/>
        <v>877</v>
      </c>
      <c r="H23" s="10">
        <f t="shared" si="2"/>
        <v>877</v>
      </c>
      <c r="I23" s="21"/>
      <c r="L23" s="6"/>
      <c r="M23" s="6"/>
    </row>
    <row r="24" spans="1:13" ht="12" customHeight="1">
      <c r="A24" s="7">
        <f t="shared" si="3"/>
        <v>19</v>
      </c>
      <c r="B24" s="89"/>
      <c r="C24" s="19" t="s">
        <v>36</v>
      </c>
      <c r="D24" s="20" t="s">
        <v>13</v>
      </c>
      <c r="E24" s="21">
        <v>434</v>
      </c>
      <c r="F24" s="5">
        <f t="shared" si="0"/>
        <v>469</v>
      </c>
      <c r="G24" s="10">
        <f t="shared" si="1"/>
        <v>469</v>
      </c>
      <c r="H24" s="10">
        <f>G24</f>
        <v>469</v>
      </c>
      <c r="I24" s="21"/>
      <c r="L24" s="6"/>
      <c r="M24" s="6"/>
    </row>
    <row r="25" spans="1:13" ht="12" customHeight="1">
      <c r="A25" s="7">
        <f t="shared" si="3"/>
        <v>20</v>
      </c>
      <c r="B25" s="89"/>
      <c r="C25" s="19" t="s">
        <v>37</v>
      </c>
      <c r="D25" s="20" t="s">
        <v>13</v>
      </c>
      <c r="E25" s="21">
        <v>533</v>
      </c>
      <c r="F25" s="5">
        <f t="shared" si="0"/>
        <v>576</v>
      </c>
      <c r="G25" s="10">
        <f t="shared" si="1"/>
        <v>576</v>
      </c>
      <c r="H25" s="10">
        <f t="shared" ref="H25" si="4">G25</f>
        <v>576</v>
      </c>
      <c r="I25" s="21"/>
      <c r="L25" s="6"/>
      <c r="M25" s="6"/>
    </row>
    <row r="26" spans="1:13" ht="12" customHeight="1">
      <c r="A26" s="7">
        <f t="shared" si="3"/>
        <v>21</v>
      </c>
      <c r="B26" s="90"/>
      <c r="C26" s="19" t="s">
        <v>38</v>
      </c>
      <c r="D26" s="20" t="s">
        <v>13</v>
      </c>
      <c r="E26" s="21">
        <v>278</v>
      </c>
      <c r="F26" s="5">
        <f t="shared" si="0"/>
        <v>301</v>
      </c>
      <c r="G26" s="10">
        <f t="shared" si="1"/>
        <v>301</v>
      </c>
      <c r="H26" s="10">
        <f t="shared" si="2"/>
        <v>301</v>
      </c>
      <c r="I26" s="21"/>
      <c r="L26" s="6"/>
      <c r="M26" s="6"/>
    </row>
    <row r="27" spans="1:13" ht="12" customHeight="1">
      <c r="A27" s="7">
        <f t="shared" si="3"/>
        <v>22</v>
      </c>
      <c r="B27" s="98" t="s">
        <v>93</v>
      </c>
      <c r="C27" s="25" t="s">
        <v>40</v>
      </c>
      <c r="D27" s="28" t="s">
        <v>13</v>
      </c>
      <c r="E27" s="21">
        <v>2946</v>
      </c>
      <c r="F27" s="5">
        <f t="shared" si="0"/>
        <v>3182</v>
      </c>
      <c r="G27" s="10">
        <f t="shared" ref="G27" si="5">F27*D27</f>
        <v>3182</v>
      </c>
      <c r="H27" s="10">
        <f t="shared" ref="H27" si="6">G27</f>
        <v>3182</v>
      </c>
      <c r="I27" s="21"/>
      <c r="L27" s="6"/>
      <c r="M27" s="6"/>
    </row>
    <row r="28" spans="1:13" ht="12" customHeight="1">
      <c r="A28" s="7">
        <f t="shared" si="3"/>
        <v>23</v>
      </c>
      <c r="B28" s="99"/>
      <c r="C28" s="25" t="s">
        <v>39</v>
      </c>
      <c r="D28" s="24" t="s">
        <v>13</v>
      </c>
      <c r="E28" s="21">
        <v>547</v>
      </c>
      <c r="F28" s="5">
        <f t="shared" si="0"/>
        <v>591</v>
      </c>
      <c r="G28" s="10">
        <f t="shared" si="1"/>
        <v>591</v>
      </c>
      <c r="H28" s="10">
        <f t="shared" si="2"/>
        <v>591</v>
      </c>
      <c r="I28" s="21"/>
      <c r="K28" s="6"/>
      <c r="L28" s="6"/>
      <c r="M28" s="6"/>
    </row>
    <row r="29" spans="1:13" ht="12" customHeight="1">
      <c r="A29" s="7">
        <f t="shared" si="3"/>
        <v>24</v>
      </c>
      <c r="B29" s="88" t="s">
        <v>94</v>
      </c>
      <c r="C29" s="25" t="s">
        <v>41</v>
      </c>
      <c r="D29" s="24" t="s">
        <v>11</v>
      </c>
      <c r="E29" s="21">
        <v>500</v>
      </c>
      <c r="F29" s="5">
        <f t="shared" si="0"/>
        <v>540</v>
      </c>
      <c r="G29" s="10">
        <f t="shared" si="1"/>
        <v>0</v>
      </c>
      <c r="H29" s="10">
        <f t="shared" si="2"/>
        <v>0</v>
      </c>
      <c r="I29" s="21" t="s">
        <v>12</v>
      </c>
      <c r="L29" s="6"/>
      <c r="M29" s="6"/>
    </row>
    <row r="30" spans="1:13" ht="12" customHeight="1">
      <c r="A30" s="7">
        <f t="shared" si="3"/>
        <v>25</v>
      </c>
      <c r="B30" s="89"/>
      <c r="C30" s="25" t="s">
        <v>42</v>
      </c>
      <c r="D30" s="24" t="s">
        <v>11</v>
      </c>
      <c r="E30" s="21">
        <v>420</v>
      </c>
      <c r="F30" s="5">
        <f t="shared" si="0"/>
        <v>454</v>
      </c>
      <c r="G30" s="10">
        <f t="shared" si="1"/>
        <v>0</v>
      </c>
      <c r="H30" s="10">
        <f t="shared" si="2"/>
        <v>0</v>
      </c>
      <c r="I30" s="21" t="s">
        <v>12</v>
      </c>
      <c r="L30" s="6"/>
      <c r="M30" s="6"/>
    </row>
    <row r="31" spans="1:13" ht="12" customHeight="1">
      <c r="A31" s="7">
        <f t="shared" si="3"/>
        <v>26</v>
      </c>
      <c r="B31" s="89"/>
      <c r="C31" s="19" t="s">
        <v>43</v>
      </c>
      <c r="D31" s="24" t="s">
        <v>13</v>
      </c>
      <c r="E31" s="21">
        <v>148</v>
      </c>
      <c r="F31" s="5">
        <f t="shared" si="0"/>
        <v>160</v>
      </c>
      <c r="G31" s="10">
        <f t="shared" si="1"/>
        <v>160</v>
      </c>
      <c r="H31" s="10">
        <f t="shared" si="2"/>
        <v>160</v>
      </c>
      <c r="I31" s="21"/>
      <c r="L31" s="6"/>
      <c r="M31" s="6"/>
    </row>
    <row r="32" spans="1:13" ht="12" customHeight="1">
      <c r="A32" s="7">
        <f t="shared" si="3"/>
        <v>27</v>
      </c>
      <c r="B32" s="88" t="s">
        <v>95</v>
      </c>
      <c r="C32" s="25" t="s">
        <v>44</v>
      </c>
      <c r="D32" s="26" t="s">
        <v>45</v>
      </c>
      <c r="E32" s="21">
        <v>242</v>
      </c>
      <c r="F32" s="5">
        <f t="shared" ref="F32:F33" si="7">ROUNDUP(E32*1.1,0)</f>
        <v>267</v>
      </c>
      <c r="G32" s="10">
        <f t="shared" ref="G32:G41" si="8">F32*D32</f>
        <v>1335</v>
      </c>
      <c r="H32" s="10">
        <f t="shared" ref="H32:H41" si="9">G32</f>
        <v>1335</v>
      </c>
      <c r="I32" s="21"/>
      <c r="L32" s="6"/>
      <c r="M32" s="6"/>
    </row>
    <row r="33" spans="1:13" ht="12" customHeight="1">
      <c r="A33" s="7">
        <f t="shared" si="3"/>
        <v>28</v>
      </c>
      <c r="B33" s="89"/>
      <c r="C33" s="19" t="s">
        <v>46</v>
      </c>
      <c r="D33" s="26" t="s">
        <v>13</v>
      </c>
      <c r="E33" s="21">
        <v>901</v>
      </c>
      <c r="F33" s="5">
        <f t="shared" si="7"/>
        <v>992</v>
      </c>
      <c r="G33" s="10">
        <f t="shared" si="8"/>
        <v>992</v>
      </c>
      <c r="H33" s="10">
        <f t="shared" si="9"/>
        <v>992</v>
      </c>
      <c r="I33" s="21"/>
      <c r="L33" s="6"/>
      <c r="M33" s="6"/>
    </row>
    <row r="34" spans="1:13" ht="12" customHeight="1">
      <c r="A34" s="7">
        <f t="shared" si="3"/>
        <v>29</v>
      </c>
      <c r="B34" s="89"/>
      <c r="C34" s="25" t="s">
        <v>47</v>
      </c>
      <c r="D34" s="26" t="s">
        <v>45</v>
      </c>
      <c r="E34" s="21">
        <v>65</v>
      </c>
      <c r="F34" s="5">
        <f t="shared" ref="F34:F36" si="10">ROUNDUP(E34*1.08,0)</f>
        <v>71</v>
      </c>
      <c r="G34" s="10">
        <f t="shared" si="8"/>
        <v>355</v>
      </c>
      <c r="H34" s="10">
        <f t="shared" si="9"/>
        <v>355</v>
      </c>
      <c r="I34" s="21"/>
      <c r="L34" s="6"/>
      <c r="M34" s="6"/>
    </row>
    <row r="35" spans="1:13" ht="12" customHeight="1">
      <c r="A35" s="7">
        <f t="shared" si="3"/>
        <v>30</v>
      </c>
      <c r="B35" s="89"/>
      <c r="C35" s="25" t="s">
        <v>48</v>
      </c>
      <c r="D35" s="26" t="s">
        <v>14</v>
      </c>
      <c r="E35" s="21">
        <v>79</v>
      </c>
      <c r="F35" s="5">
        <f t="shared" si="10"/>
        <v>86</v>
      </c>
      <c r="G35" s="10">
        <f t="shared" si="8"/>
        <v>172</v>
      </c>
      <c r="H35" s="10">
        <f t="shared" si="9"/>
        <v>172</v>
      </c>
      <c r="I35" s="21"/>
      <c r="L35" s="6"/>
      <c r="M35" s="6"/>
    </row>
    <row r="36" spans="1:13" ht="12" customHeight="1">
      <c r="A36" s="7">
        <f t="shared" si="3"/>
        <v>31</v>
      </c>
      <c r="B36" s="90"/>
      <c r="C36" s="25" t="s">
        <v>49</v>
      </c>
      <c r="D36" s="20" t="s">
        <v>13</v>
      </c>
      <c r="E36" s="21">
        <v>98</v>
      </c>
      <c r="F36" s="5">
        <f t="shared" si="10"/>
        <v>106</v>
      </c>
      <c r="G36" s="10">
        <f t="shared" si="8"/>
        <v>106</v>
      </c>
      <c r="H36" s="10">
        <f t="shared" si="9"/>
        <v>106</v>
      </c>
      <c r="I36" s="21"/>
      <c r="L36" s="6"/>
      <c r="M36" s="6"/>
    </row>
    <row r="37" spans="1:13" ht="12" customHeight="1">
      <c r="A37" s="7">
        <f t="shared" si="3"/>
        <v>32</v>
      </c>
      <c r="B37" s="71" t="s">
        <v>96</v>
      </c>
      <c r="C37" s="25" t="s">
        <v>50</v>
      </c>
      <c r="D37" s="20" t="s">
        <v>13</v>
      </c>
      <c r="E37" s="21">
        <v>100</v>
      </c>
      <c r="F37" s="5">
        <f>ROUNDUP(E37*1.1,0)</f>
        <v>110</v>
      </c>
      <c r="G37" s="10">
        <f t="shared" si="8"/>
        <v>110</v>
      </c>
      <c r="H37" s="10">
        <f t="shared" si="9"/>
        <v>110</v>
      </c>
      <c r="I37" s="21"/>
      <c r="L37" s="6"/>
      <c r="M37" s="6"/>
    </row>
    <row r="38" spans="1:13" ht="12" customHeight="1">
      <c r="A38" s="7">
        <f t="shared" si="3"/>
        <v>33</v>
      </c>
      <c r="B38" s="71"/>
      <c r="C38" s="25" t="s">
        <v>51</v>
      </c>
      <c r="D38" s="20" t="s">
        <v>13</v>
      </c>
      <c r="E38" s="21">
        <v>100</v>
      </c>
      <c r="F38" s="5">
        <f t="shared" ref="F38:F41" si="11">ROUNDUP(E38*1.1,0)</f>
        <v>110</v>
      </c>
      <c r="G38" s="10">
        <f t="shared" si="8"/>
        <v>110</v>
      </c>
      <c r="H38" s="10">
        <f t="shared" si="9"/>
        <v>110</v>
      </c>
      <c r="I38" s="21"/>
      <c r="L38" s="6"/>
      <c r="M38" s="6"/>
    </row>
    <row r="39" spans="1:13" ht="12" customHeight="1">
      <c r="A39" s="7">
        <f t="shared" si="3"/>
        <v>34</v>
      </c>
      <c r="B39" s="71"/>
      <c r="C39" s="25" t="s">
        <v>52</v>
      </c>
      <c r="D39" s="20" t="s">
        <v>13</v>
      </c>
      <c r="E39" s="21">
        <v>100</v>
      </c>
      <c r="F39" s="5">
        <f t="shared" si="11"/>
        <v>110</v>
      </c>
      <c r="G39" s="10">
        <f t="shared" si="8"/>
        <v>110</v>
      </c>
      <c r="H39" s="10">
        <f t="shared" si="9"/>
        <v>110</v>
      </c>
      <c r="I39" s="21"/>
      <c r="L39" s="6"/>
      <c r="M39" s="6"/>
    </row>
    <row r="40" spans="1:13" ht="12" customHeight="1">
      <c r="A40" s="7">
        <f t="shared" si="3"/>
        <v>35</v>
      </c>
      <c r="B40" s="71"/>
      <c r="C40" s="25" t="s">
        <v>53</v>
      </c>
      <c r="D40" s="20" t="s">
        <v>13</v>
      </c>
      <c r="E40" s="21">
        <v>100</v>
      </c>
      <c r="F40" s="5">
        <f t="shared" si="11"/>
        <v>110</v>
      </c>
      <c r="G40" s="10">
        <f t="shared" si="8"/>
        <v>110</v>
      </c>
      <c r="H40" s="10">
        <f t="shared" si="9"/>
        <v>110</v>
      </c>
      <c r="I40" s="21" t="s">
        <v>54</v>
      </c>
      <c r="L40" s="6"/>
      <c r="M40" s="6"/>
    </row>
    <row r="41" spans="1:13" ht="12" customHeight="1">
      <c r="A41" s="7">
        <f t="shared" si="3"/>
        <v>36</v>
      </c>
      <c r="B41" s="71"/>
      <c r="C41" s="25" t="s">
        <v>55</v>
      </c>
      <c r="D41" s="20" t="s">
        <v>13</v>
      </c>
      <c r="E41" s="21">
        <v>100</v>
      </c>
      <c r="F41" s="5">
        <f t="shared" si="11"/>
        <v>110</v>
      </c>
      <c r="G41" s="10">
        <f t="shared" si="8"/>
        <v>110</v>
      </c>
      <c r="H41" s="14">
        <f t="shared" si="9"/>
        <v>110</v>
      </c>
      <c r="I41" s="21"/>
      <c r="L41" s="6"/>
      <c r="M41" s="6"/>
    </row>
    <row r="42" spans="1:13" ht="12" customHeight="1" thickBot="1">
      <c r="A42" s="7">
        <f t="shared" si="3"/>
        <v>37</v>
      </c>
      <c r="B42" s="13" t="s">
        <v>56</v>
      </c>
      <c r="C42" s="8" t="s">
        <v>57</v>
      </c>
      <c r="D42" s="9"/>
      <c r="E42" s="10"/>
      <c r="F42" s="5"/>
      <c r="G42" s="10"/>
      <c r="H42" s="14">
        <f>-410</f>
        <v>-410</v>
      </c>
      <c r="I42" s="21"/>
      <c r="L42" s="6"/>
      <c r="M42" s="6"/>
    </row>
    <row r="43" spans="1:13" ht="12" customHeight="1" thickTop="1" thickBot="1">
      <c r="A43" s="38"/>
      <c r="B43" s="91" t="s">
        <v>58</v>
      </c>
      <c r="C43" s="92"/>
      <c r="D43" s="93"/>
      <c r="E43" s="35"/>
      <c r="F43" s="35"/>
      <c r="G43" s="36">
        <f>SUM(G6:G42)</f>
        <v>15763</v>
      </c>
      <c r="H43" s="37">
        <f>SUM(H6:H42)</f>
        <v>14143</v>
      </c>
      <c r="I43" s="43"/>
      <c r="L43" s="6"/>
      <c r="M43" s="6"/>
    </row>
    <row r="44" spans="1:13" ht="12" customHeight="1" thickTop="1" thickBot="1">
      <c r="A44" s="72" t="s">
        <v>114</v>
      </c>
      <c r="B44" s="61" t="s">
        <v>133</v>
      </c>
      <c r="C44" s="59" t="s">
        <v>122</v>
      </c>
      <c r="D44" s="76" t="s">
        <v>118</v>
      </c>
      <c r="E44" s="77"/>
      <c r="F44" s="39" t="s">
        <v>115</v>
      </c>
      <c r="G44" s="39" t="s">
        <v>116</v>
      </c>
      <c r="H44" s="95" t="s">
        <v>117</v>
      </c>
      <c r="I44" s="96"/>
      <c r="L44" s="6"/>
    </row>
    <row r="45" spans="1:13" ht="12.95" customHeight="1" thickTop="1" thickBot="1">
      <c r="A45" s="73"/>
      <c r="B45" s="67">
        <v>4</v>
      </c>
      <c r="C45" s="49" t="s">
        <v>123</v>
      </c>
      <c r="D45" s="78" t="s">
        <v>119</v>
      </c>
      <c r="E45" s="79"/>
      <c r="F45" s="34">
        <f>IF(B45=0,0,ROUND(H43/B45,0))</f>
        <v>3536</v>
      </c>
      <c r="G45" s="33">
        <f>F45</f>
        <v>3536</v>
      </c>
      <c r="H45" s="80"/>
      <c r="I45" s="81"/>
      <c r="L45" s="6"/>
      <c r="M45" s="6"/>
    </row>
    <row r="46" spans="1:13" ht="12.95" customHeight="1" thickTop="1" thickBot="1">
      <c r="A46" s="73"/>
      <c r="B46" s="66" t="s">
        <v>59</v>
      </c>
      <c r="C46" s="49" t="s">
        <v>124</v>
      </c>
      <c r="D46" s="78" t="s">
        <v>119</v>
      </c>
      <c r="E46" s="97"/>
      <c r="F46" s="33">
        <f>IF(B45=0,0,ROUND((H43/(B47*2+(B45-B47)))*2,0))</f>
        <v>4714</v>
      </c>
      <c r="G46" s="33">
        <f>IF(B45=0,0,ROUND((H43/(B47*2+(B45-B47))),0))</f>
        <v>2357</v>
      </c>
      <c r="H46" s="80"/>
      <c r="I46" s="81"/>
      <c r="L46" s="6"/>
      <c r="M46" s="6"/>
    </row>
    <row r="47" spans="1:13" ht="12.95" customHeight="1" thickTop="1" thickBot="1">
      <c r="A47" s="73"/>
      <c r="B47" s="67">
        <v>2</v>
      </c>
      <c r="C47" s="49" t="s">
        <v>125</v>
      </c>
      <c r="D47" s="52" t="s">
        <v>120</v>
      </c>
      <c r="E47" s="54">
        <v>2000</v>
      </c>
      <c r="F47" s="53">
        <f>IF(B45=0,0,ROUND(((H43-E47*B47)/B45+E47),0))</f>
        <v>4536</v>
      </c>
      <c r="G47" s="33">
        <f>IF(B45=0,0,ROUND(((H43-E47*B47)/B45),0))</f>
        <v>2536</v>
      </c>
      <c r="H47" s="80"/>
      <c r="I47" s="81"/>
      <c r="L47" s="6"/>
      <c r="M47" s="6"/>
    </row>
    <row r="48" spans="1:13" ht="12.95" customHeight="1" thickTop="1" thickBot="1">
      <c r="A48" s="74"/>
      <c r="B48" s="60"/>
      <c r="C48" s="50" t="s">
        <v>126</v>
      </c>
      <c r="D48" s="52" t="s">
        <v>120</v>
      </c>
      <c r="E48" s="54">
        <v>1000</v>
      </c>
      <c r="F48" s="53">
        <f>IF(B47=0,0,ROUND(((H43-E48*(B45-B47))/B47),0))</f>
        <v>6072</v>
      </c>
      <c r="G48" s="51">
        <f>E48</f>
        <v>1000</v>
      </c>
      <c r="H48" s="80"/>
      <c r="I48" s="81"/>
      <c r="L48" s="6"/>
      <c r="M48" s="6"/>
    </row>
    <row r="49" spans="1:13" ht="12.95" customHeight="1" thickTop="1" thickBot="1">
      <c r="A49" s="75"/>
      <c r="B49" s="40"/>
      <c r="C49" s="40" t="s">
        <v>127</v>
      </c>
      <c r="D49" s="82" t="s">
        <v>119</v>
      </c>
      <c r="E49" s="83"/>
      <c r="F49" s="41">
        <f>IF(B47=0,0,ROUND(H43/B47,0))</f>
        <v>7072</v>
      </c>
      <c r="G49" s="42">
        <v>0</v>
      </c>
      <c r="H49" s="84"/>
      <c r="I49" s="85"/>
      <c r="L49" s="6"/>
      <c r="M49" s="6"/>
    </row>
    <row r="50" spans="1:13" ht="12.75" thickTop="1">
      <c r="A50" s="1" t="s">
        <v>60</v>
      </c>
      <c r="L50" s="6"/>
      <c r="M50" s="6"/>
    </row>
    <row r="51" spans="1:13">
      <c r="A51" s="3" t="s">
        <v>88</v>
      </c>
      <c r="B51" s="3" t="s">
        <v>86</v>
      </c>
      <c r="C51" s="3" t="s">
        <v>87</v>
      </c>
      <c r="L51" s="6"/>
      <c r="M51" s="6"/>
    </row>
    <row r="52" spans="1:13" ht="12.75" thickBot="1">
      <c r="A52" s="7" t="str">
        <f>IF(B52="","",TEXT(B52,"aaa"))</f>
        <v>土</v>
      </c>
      <c r="B52" s="29">
        <v>45031</v>
      </c>
      <c r="C52" s="30" t="s">
        <v>61</v>
      </c>
      <c r="H52" s="1" t="s">
        <v>97</v>
      </c>
      <c r="L52" s="6"/>
      <c r="M52" s="6"/>
    </row>
    <row r="53" spans="1:13" ht="12.75" thickBot="1">
      <c r="A53" s="7" t="str">
        <f t="shared" ref="A53:A61" si="12">IF(B53="","",TEXT(B53,"aaa"))</f>
        <v>日</v>
      </c>
      <c r="B53" s="29">
        <v>45032</v>
      </c>
      <c r="C53" s="30" t="s">
        <v>62</v>
      </c>
      <c r="H53" s="18" t="s">
        <v>98</v>
      </c>
      <c r="I53" s="94" t="s">
        <v>99</v>
      </c>
      <c r="J53" s="94"/>
      <c r="L53" s="6"/>
      <c r="M53" s="6"/>
    </row>
    <row r="54" spans="1:13" ht="12.75" thickBot="1">
      <c r="A54" s="7" t="str">
        <f t="shared" si="12"/>
        <v>月</v>
      </c>
      <c r="B54" s="29">
        <v>45033</v>
      </c>
      <c r="C54" s="30" t="s">
        <v>63</v>
      </c>
      <c r="H54" s="17" t="s">
        <v>100</v>
      </c>
      <c r="I54" s="68" t="s">
        <v>105</v>
      </c>
      <c r="J54" s="68"/>
      <c r="L54" s="6"/>
      <c r="M54" s="6"/>
    </row>
    <row r="55" spans="1:13" ht="12.75" thickBot="1">
      <c r="A55" s="7" t="str">
        <f t="shared" si="12"/>
        <v>火</v>
      </c>
      <c r="B55" s="29">
        <v>45034</v>
      </c>
      <c r="C55" s="30"/>
      <c r="H55" s="17" t="s">
        <v>101</v>
      </c>
      <c r="I55" s="68" t="s">
        <v>106</v>
      </c>
      <c r="J55" s="68"/>
      <c r="L55" s="6"/>
      <c r="M55" s="6"/>
    </row>
    <row r="56" spans="1:13" ht="12.75" thickBot="1">
      <c r="A56" s="7" t="str">
        <f t="shared" si="12"/>
        <v>水</v>
      </c>
      <c r="B56" s="29">
        <v>45035</v>
      </c>
      <c r="C56" s="30"/>
      <c r="H56" s="17" t="s">
        <v>102</v>
      </c>
      <c r="I56" s="68" t="s">
        <v>107</v>
      </c>
      <c r="J56" s="68"/>
      <c r="L56" s="6"/>
      <c r="M56" s="6"/>
    </row>
    <row r="57" spans="1:13" ht="12.75" thickBot="1">
      <c r="A57" s="7" t="str">
        <f t="shared" si="12"/>
        <v>木</v>
      </c>
      <c r="B57" s="29">
        <v>45036</v>
      </c>
      <c r="C57" s="30" t="s">
        <v>64</v>
      </c>
      <c r="H57" s="17" t="s">
        <v>103</v>
      </c>
      <c r="I57" s="68" t="s">
        <v>109</v>
      </c>
      <c r="J57" s="68"/>
      <c r="L57" s="6"/>
    </row>
    <row r="58" spans="1:13" ht="12.75" thickBot="1">
      <c r="A58" s="7" t="str">
        <f t="shared" si="12"/>
        <v>金</v>
      </c>
      <c r="B58" s="29">
        <v>45037</v>
      </c>
      <c r="C58" s="30" t="s">
        <v>65</v>
      </c>
      <c r="H58" s="17" t="s">
        <v>104</v>
      </c>
      <c r="I58" s="68" t="s">
        <v>108</v>
      </c>
      <c r="J58" s="68"/>
      <c r="M58" s="6"/>
    </row>
    <row r="59" spans="1:13" ht="12.75" thickBot="1">
      <c r="A59" s="7" t="str">
        <f t="shared" si="12"/>
        <v>土</v>
      </c>
      <c r="B59" s="29">
        <v>45038</v>
      </c>
      <c r="C59" s="32" t="s">
        <v>113</v>
      </c>
      <c r="H59" s="17" t="s">
        <v>110</v>
      </c>
      <c r="I59" s="68" t="s">
        <v>111</v>
      </c>
      <c r="J59" s="68"/>
    </row>
    <row r="60" spans="1:13">
      <c r="A60" s="7" t="str">
        <f t="shared" si="12"/>
        <v>日</v>
      </c>
      <c r="B60" s="29">
        <v>45039</v>
      </c>
      <c r="C60" s="30"/>
      <c r="I60" s="6"/>
      <c r="J60" s="6"/>
    </row>
    <row r="61" spans="1:13">
      <c r="A61" s="7" t="str">
        <f t="shared" si="12"/>
        <v>月</v>
      </c>
      <c r="B61" s="29">
        <v>45040</v>
      </c>
      <c r="C61" s="30" t="s">
        <v>66</v>
      </c>
      <c r="H61" s="30"/>
      <c r="I61" s="31" t="s">
        <v>112</v>
      </c>
      <c r="J61" s="6"/>
    </row>
    <row r="62" spans="1:13">
      <c r="B62" s="15"/>
    </row>
    <row r="63" spans="1:13">
      <c r="A63" s="1" t="s">
        <v>67</v>
      </c>
    </row>
    <row r="64" spans="1:13">
      <c r="B64" s="3" t="s">
        <v>83</v>
      </c>
      <c r="C64" s="3" t="s">
        <v>84</v>
      </c>
    </row>
    <row r="65" spans="1:3">
      <c r="B65" s="25" t="s">
        <v>68</v>
      </c>
      <c r="C65" s="30"/>
    </row>
    <row r="66" spans="1:3">
      <c r="B66" s="25" t="s">
        <v>69</v>
      </c>
      <c r="C66" s="30" t="s">
        <v>70</v>
      </c>
    </row>
    <row r="67" spans="1:3">
      <c r="B67" s="25" t="s">
        <v>71</v>
      </c>
      <c r="C67" s="30"/>
    </row>
    <row r="69" spans="1:3">
      <c r="A69" s="1" t="s">
        <v>72</v>
      </c>
    </row>
    <row r="70" spans="1:3">
      <c r="B70" s="69" t="s">
        <v>85</v>
      </c>
      <c r="C70" s="70"/>
    </row>
    <row r="71" spans="1:3">
      <c r="A71" s="2"/>
      <c r="B71" s="32" t="s">
        <v>73</v>
      </c>
      <c r="C71" s="30"/>
    </row>
    <row r="72" spans="1:3">
      <c r="A72" s="2"/>
      <c r="B72" s="32" t="s">
        <v>74</v>
      </c>
      <c r="C72" s="30"/>
    </row>
    <row r="73" spans="1:3">
      <c r="A73" s="2"/>
      <c r="B73" s="32" t="s">
        <v>75</v>
      </c>
      <c r="C73" s="30"/>
    </row>
    <row r="74" spans="1:3">
      <c r="A74" s="2"/>
      <c r="B74" s="32" t="s">
        <v>76</v>
      </c>
      <c r="C74" s="30"/>
    </row>
    <row r="75" spans="1:3">
      <c r="A75" s="2"/>
      <c r="B75" s="32" t="s">
        <v>77</v>
      </c>
      <c r="C75" s="30"/>
    </row>
    <row r="76" spans="1:3">
      <c r="A76" s="2"/>
      <c r="B76" s="32" t="s">
        <v>78</v>
      </c>
      <c r="C76" s="30"/>
    </row>
    <row r="77" spans="1:3">
      <c r="A77" s="2"/>
      <c r="B77" s="32" t="s">
        <v>79</v>
      </c>
      <c r="C77" s="30"/>
    </row>
    <row r="78" spans="1:3">
      <c r="A78" s="2"/>
      <c r="B78" s="32" t="s">
        <v>80</v>
      </c>
      <c r="C78" s="30"/>
    </row>
    <row r="79" spans="1:3">
      <c r="A79" s="2"/>
      <c r="B79" s="32" t="s">
        <v>81</v>
      </c>
      <c r="C79" s="30"/>
    </row>
    <row r="80" spans="1:3">
      <c r="A80" s="2"/>
      <c r="B80" s="32" t="s">
        <v>82</v>
      </c>
      <c r="C80" s="30"/>
    </row>
  </sheetData>
  <mergeCells count="28">
    <mergeCell ref="A44:A49"/>
    <mergeCell ref="B70:C70"/>
    <mergeCell ref="I53:J53"/>
    <mergeCell ref="I54:J54"/>
    <mergeCell ref="I55:J55"/>
    <mergeCell ref="I56:J56"/>
    <mergeCell ref="I57:J57"/>
    <mergeCell ref="I59:J59"/>
    <mergeCell ref="D46:E46"/>
    <mergeCell ref="D49:E49"/>
    <mergeCell ref="H46:I46"/>
    <mergeCell ref="H47:I47"/>
    <mergeCell ref="H49:I49"/>
    <mergeCell ref="H48:I48"/>
    <mergeCell ref="I58:J58"/>
    <mergeCell ref="B9:B11"/>
    <mergeCell ref="F4:H4"/>
    <mergeCell ref="B6:B8"/>
    <mergeCell ref="D44:E44"/>
    <mergeCell ref="D45:E45"/>
    <mergeCell ref="H44:I44"/>
    <mergeCell ref="H45:I45"/>
    <mergeCell ref="B32:B36"/>
    <mergeCell ref="B37:B41"/>
    <mergeCell ref="B43:D43"/>
    <mergeCell ref="B12:B26"/>
    <mergeCell ref="B27:B28"/>
    <mergeCell ref="B29:B31"/>
  </mergeCells>
  <phoneticPr fontId="4"/>
  <conditionalFormatting sqref="C6:H42">
    <cfRule type="expression" dxfId="1" priority="2">
      <formula>COUNTIF($D6,"0*")&gt;0</formula>
    </cfRule>
  </conditionalFormatting>
  <conditionalFormatting sqref="H6:H42">
    <cfRule type="expression" dxfId="0" priority="1">
      <formula>$H6=0</formula>
    </cfRule>
  </conditionalFormatting>
  <pageMargins left="0.70866141732283472" right="0.70866141732283472" top="0.74803149606299213" bottom="0.74803149606299213" header="0.31496062992125984" footer="0.31496062992125984"/>
  <pageSetup paperSize="9" scale="78" fitToHeight="0" orientation="portrait" horizontalDpi="0" verticalDpi="0" r:id="rId1"/>
  <ignoredErrors>
    <ignoredError sqref="D7:D42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template</vt:lpstr>
      <vt:lpstr>sample</vt:lpstr>
      <vt:lpstr>sample!Print_Area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2023-08-21T04:17:06Z</cp:lastPrinted>
  <dcterms:created xsi:type="dcterms:W3CDTF">2015-06-05T18:19:34Z</dcterms:created>
  <dcterms:modified xsi:type="dcterms:W3CDTF">2023-08-21T05:15:26Z</dcterms:modified>
</cp:coreProperties>
</file>